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5150" windowHeight="7770" firstSheet="1" activeTab="9"/>
  </bookViews>
  <sheets>
    <sheet name="جلد" sheetId="26" r:id="rId1"/>
    <sheet name="فرم روكش " sheetId="23" r:id="rId2"/>
    <sheet name="برنامه" sheetId="15" r:id="rId3"/>
    <sheet name="حقوق و مزایای مستمر" sheetId="9" r:id="rId4"/>
    <sheet name="سایر هزینه های پرسنلی" sheetId="10" r:id="rId5"/>
    <sheet name="سایر هزینه ها" sheetId="13" r:id="rId6"/>
    <sheet name="تملک دارائیهای سرمایه ای " sheetId="31" r:id="rId7"/>
    <sheet name="بودجه ریزی مبتنی بر عملکرد " sheetId="30" r:id="rId8"/>
    <sheet name="نیروی انسانی " sheetId="25" r:id="rId9"/>
    <sheet name="دانشجو " sheetId="24" r:id="rId10"/>
    <sheet name="عملکرد" sheetId="29" state="hidden" r:id="rId11"/>
  </sheets>
  <externalReferences>
    <externalReference r:id="rId12"/>
  </externalReferences>
  <definedNames>
    <definedName name="_xlnm.Print_Area" localSheetId="2">برنامه!$B$3:$P$45</definedName>
    <definedName name="_xlnm.Print_Area" localSheetId="0">جلد!$B$3:$K$18</definedName>
    <definedName name="_xlnm.Print_Area" localSheetId="3">'حقوق و مزایای مستمر'!$B$2:$X$36</definedName>
    <definedName name="_xlnm.Print_Area" localSheetId="9">'دانشجو '!$B$3:$L$22</definedName>
    <definedName name="_xlnm.Print_Area" localSheetId="5">'سایر هزینه ها'!$B$2:$Z$30</definedName>
    <definedName name="_xlnm.Print_Area" localSheetId="4">'سایر هزینه های پرسنلی'!$B$2:$Y$36</definedName>
    <definedName name="_xlnm.Print_Area" localSheetId="10">عملکرد!$C$5:$H$77</definedName>
    <definedName name="_xlnm.Print_Area" localSheetId="1">'فرم روكش '!$B$4:$G$20</definedName>
    <definedName name="_xlnm.Print_Area" localSheetId="8">'نیروی انسانی '!$B$2:$O$40</definedName>
  </definedNames>
  <calcPr calcId="124519"/>
</workbook>
</file>

<file path=xl/calcChain.xml><?xml version="1.0" encoding="utf-8"?>
<calcChain xmlns="http://schemas.openxmlformats.org/spreadsheetml/2006/main">
  <c r="C19" i="25"/>
  <c r="N9"/>
  <c r="K9"/>
  <c r="E9"/>
  <c r="E27" i="15"/>
  <c r="J35" l="1"/>
  <c r="J34"/>
  <c r="I34"/>
  <c r="I35"/>
  <c r="H35"/>
  <c r="H34"/>
  <c r="G35"/>
  <c r="G34"/>
  <c r="Z10" i="13"/>
  <c r="Z11"/>
  <c r="Z12"/>
  <c r="Z13"/>
  <c r="Z14"/>
  <c r="Z15"/>
  <c r="Z16"/>
  <c r="Z17"/>
  <c r="Z18"/>
  <c r="Z19"/>
  <c r="Z20"/>
  <c r="Z21"/>
  <c r="Z22"/>
  <c r="Z23"/>
  <c r="Z24"/>
  <c r="Z9"/>
  <c r="Z25"/>
  <c r="J18" i="24" l="1"/>
  <c r="E12" i="15"/>
  <c r="E27" i="9"/>
  <c r="J28" i="15"/>
  <c r="J29"/>
  <c r="J30"/>
  <c r="J31"/>
  <c r="G28"/>
  <c r="G29"/>
  <c r="G30"/>
  <c r="J35" i="25" l="1"/>
  <c r="G35"/>
  <c r="C35"/>
  <c r="L19"/>
  <c r="J19"/>
  <c r="D28" i="9" s="1"/>
  <c r="N15" i="25"/>
  <c r="K14"/>
  <c r="K15"/>
  <c r="K13"/>
  <c r="E15"/>
  <c r="E14"/>
  <c r="N14" s="1"/>
  <c r="E13"/>
  <c r="N13" s="1"/>
  <c r="E32" i="9"/>
  <c r="F32"/>
  <c r="G32"/>
  <c r="J32"/>
  <c r="L32"/>
  <c r="M32"/>
  <c r="O32"/>
  <c r="P32"/>
  <c r="Q32"/>
  <c r="S32"/>
  <c r="T32"/>
  <c r="U32"/>
  <c r="V32"/>
  <c r="X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E31"/>
  <c r="P27"/>
  <c r="Q27"/>
  <c r="R27"/>
  <c r="R32" s="1"/>
  <c r="S27"/>
  <c r="T27"/>
  <c r="U27"/>
  <c r="V27"/>
  <c r="O27"/>
  <c r="F27"/>
  <c r="G27"/>
  <c r="H27"/>
  <c r="H32" s="1"/>
  <c r="I27"/>
  <c r="I32" s="1"/>
  <c r="J27"/>
  <c r="K27"/>
  <c r="K32" s="1"/>
  <c r="L27"/>
  <c r="M27"/>
  <c r="X22"/>
  <c r="X23"/>
  <c r="X25"/>
  <c r="X26"/>
  <c r="X21"/>
  <c r="X19"/>
  <c r="X18"/>
  <c r="X14"/>
  <c r="X15"/>
  <c r="X17"/>
  <c r="X12"/>
  <c r="X10"/>
  <c r="X11"/>
  <c r="X9"/>
  <c r="N30" i="15"/>
  <c r="N29"/>
  <c r="N23"/>
  <c r="N15"/>
  <c r="M29"/>
  <c r="M30"/>
  <c r="M28"/>
  <c r="L31"/>
  <c r="L35" s="1"/>
  <c r="L29"/>
  <c r="O29" s="1"/>
  <c r="P29" s="1"/>
  <c r="L28"/>
  <c r="V25" i="13"/>
  <c r="L27" i="15"/>
  <c r="O27" s="1"/>
  <c r="L26"/>
  <c r="O26" s="1"/>
  <c r="L25"/>
  <c r="O25" s="1"/>
  <c r="L24"/>
  <c r="O24" s="1"/>
  <c r="L23"/>
  <c r="O23" s="1"/>
  <c r="L22"/>
  <c r="O22" s="1"/>
  <c r="L21"/>
  <c r="O21" s="1"/>
  <c r="L20"/>
  <c r="O20" s="1"/>
  <c r="L19"/>
  <c r="O19" s="1"/>
  <c r="L18"/>
  <c r="O18" s="1"/>
  <c r="L17"/>
  <c r="O17" s="1"/>
  <c r="L16"/>
  <c r="O16" s="1"/>
  <c r="L15"/>
  <c r="O15" s="1"/>
  <c r="L14"/>
  <c r="O14" s="1"/>
  <c r="L13"/>
  <c r="L12"/>
  <c r="K31"/>
  <c r="K35" s="1"/>
  <c r="K28"/>
  <c r="K34" s="1"/>
  <c r="K27"/>
  <c r="N27" s="1"/>
  <c r="K26"/>
  <c r="N26" s="1"/>
  <c r="K25"/>
  <c r="N25" s="1"/>
  <c r="K24"/>
  <c r="N24" s="1"/>
  <c r="K23"/>
  <c r="K22"/>
  <c r="N22" s="1"/>
  <c r="K21"/>
  <c r="N21" s="1"/>
  <c r="K20"/>
  <c r="N20" s="1"/>
  <c r="K19"/>
  <c r="N19" s="1"/>
  <c r="K18"/>
  <c r="N18" s="1"/>
  <c r="K17"/>
  <c r="N17" s="1"/>
  <c r="K16"/>
  <c r="N16" s="1"/>
  <c r="K15"/>
  <c r="K13"/>
  <c r="K12"/>
  <c r="I27"/>
  <c r="I26"/>
  <c r="H27"/>
  <c r="H26"/>
  <c r="I25"/>
  <c r="J25" s="1"/>
  <c r="H25"/>
  <c r="I24"/>
  <c r="I23"/>
  <c r="H24"/>
  <c r="H23"/>
  <c r="I22"/>
  <c r="I21"/>
  <c r="H22"/>
  <c r="H21"/>
  <c r="I20"/>
  <c r="I19"/>
  <c r="H20"/>
  <c r="J20" s="1"/>
  <c r="H19"/>
  <c r="I18"/>
  <c r="I17"/>
  <c r="H18"/>
  <c r="H17"/>
  <c r="I16"/>
  <c r="I15"/>
  <c r="H16"/>
  <c r="H15"/>
  <c r="I14"/>
  <c r="H14"/>
  <c r="I13"/>
  <c r="I12"/>
  <c r="H13"/>
  <c r="H12"/>
  <c r="H32" s="1"/>
  <c r="J14" l="1"/>
  <c r="M34"/>
  <c r="N31"/>
  <c r="N35" s="1"/>
  <c r="I33"/>
  <c r="J13"/>
  <c r="K33"/>
  <c r="N13"/>
  <c r="N33" s="1"/>
  <c r="L32"/>
  <c r="O12"/>
  <c r="I32"/>
  <c r="J12"/>
  <c r="N12"/>
  <c r="L33"/>
  <c r="O13"/>
  <c r="O28"/>
  <c r="H33"/>
  <c r="J16"/>
  <c r="J18"/>
  <c r="J22"/>
  <c r="J24"/>
  <c r="J27"/>
  <c r="J32"/>
  <c r="J15"/>
  <c r="J17"/>
  <c r="J19"/>
  <c r="J21"/>
  <c r="J23"/>
  <c r="J26"/>
  <c r="N28"/>
  <c r="N34" s="1"/>
  <c r="I36"/>
  <c r="O31"/>
  <c r="F27"/>
  <c r="G27" s="1"/>
  <c r="F26"/>
  <c r="F25"/>
  <c r="E26"/>
  <c r="E25"/>
  <c r="F24"/>
  <c r="F23"/>
  <c r="E24"/>
  <c r="E23"/>
  <c r="F22"/>
  <c r="F21"/>
  <c r="E22"/>
  <c r="E21"/>
  <c r="F20"/>
  <c r="F19"/>
  <c r="E20"/>
  <c r="E19"/>
  <c r="F17"/>
  <c r="E17"/>
  <c r="F18"/>
  <c r="E18"/>
  <c r="G18" s="1"/>
  <c r="F16"/>
  <c r="F15"/>
  <c r="E16"/>
  <c r="E15"/>
  <c r="F14"/>
  <c r="E14"/>
  <c r="F13"/>
  <c r="F12"/>
  <c r="E13"/>
  <c r="D29"/>
  <c r="G31"/>
  <c r="M31" s="1"/>
  <c r="M35" s="1"/>
  <c r="N10" i="9"/>
  <c r="N11"/>
  <c r="N12"/>
  <c r="N13"/>
  <c r="N14"/>
  <c r="N15"/>
  <c r="N16"/>
  <c r="N17"/>
  <c r="N18"/>
  <c r="N19"/>
  <c r="N20"/>
  <c r="X20" s="1"/>
  <c r="N21"/>
  <c r="N22"/>
  <c r="N23"/>
  <c r="N24"/>
  <c r="X24" s="1"/>
  <c r="N25"/>
  <c r="N26"/>
  <c r="N9"/>
  <c r="W9"/>
  <c r="F33" i="15" l="1"/>
  <c r="G16"/>
  <c r="G20"/>
  <c r="G22"/>
  <c r="G24"/>
  <c r="G26"/>
  <c r="G15"/>
  <c r="G21"/>
  <c r="G23"/>
  <c r="G25"/>
  <c r="F32"/>
  <c r="G12"/>
  <c r="M12" s="1"/>
  <c r="G14"/>
  <c r="M14" s="1"/>
  <c r="E32"/>
  <c r="P28"/>
  <c r="G19"/>
  <c r="E33"/>
  <c r="G33" s="1"/>
  <c r="G13"/>
  <c r="M13" s="1"/>
  <c r="P13" s="1"/>
  <c r="O35"/>
  <c r="P35" s="1"/>
  <c r="P31"/>
  <c r="O33"/>
  <c r="O32"/>
  <c r="P12"/>
  <c r="G17"/>
  <c r="H36"/>
  <c r="M15"/>
  <c r="P15" s="1"/>
  <c r="M16"/>
  <c r="P16" s="1"/>
  <c r="N27" i="9"/>
  <c r="N32" s="1"/>
  <c r="X16"/>
  <c r="D31"/>
  <c r="W30"/>
  <c r="X30" s="1"/>
  <c r="W29"/>
  <c r="X29" s="1"/>
  <c r="W28"/>
  <c r="X28" s="1"/>
  <c r="N30"/>
  <c r="N29"/>
  <c r="N28"/>
  <c r="X25" i="13"/>
  <c r="L30" i="15" s="1"/>
  <c r="L34" s="1"/>
  <c r="Y25" i="13"/>
  <c r="V29" i="10"/>
  <c r="V30"/>
  <c r="V31"/>
  <c r="V32"/>
  <c r="N29"/>
  <c r="Y29" s="1"/>
  <c r="N30"/>
  <c r="Y30" s="1"/>
  <c r="N31"/>
  <c r="Y31" s="1"/>
  <c r="N32"/>
  <c r="Y32" s="1"/>
  <c r="F33"/>
  <c r="K14" i="15" s="1"/>
  <c r="K32" s="1"/>
  <c r="G33" i="10"/>
  <c r="H33"/>
  <c r="I33"/>
  <c r="J33"/>
  <c r="K33"/>
  <c r="L33"/>
  <c r="M33"/>
  <c r="O33"/>
  <c r="P33"/>
  <c r="Q33"/>
  <c r="R33"/>
  <c r="S33"/>
  <c r="T33"/>
  <c r="U33"/>
  <c r="W33"/>
  <c r="X33"/>
  <c r="E33"/>
  <c r="E36" i="15" l="1"/>
  <c r="O30"/>
  <c r="O34" s="1"/>
  <c r="L36"/>
  <c r="G32"/>
  <c r="G36" s="1"/>
  <c r="F36"/>
  <c r="K36"/>
  <c r="N14"/>
  <c r="N32" s="1"/>
  <c r="J41"/>
  <c r="O36" l="1"/>
  <c r="P30"/>
  <c r="D30" s="1"/>
  <c r="P14"/>
  <c r="N31" i="25"/>
  <c r="N30"/>
  <c r="N29"/>
  <c r="N25"/>
  <c r="E35"/>
  <c r="N35" s="1"/>
  <c r="K35"/>
  <c r="I19"/>
  <c r="H19"/>
  <c r="G19"/>
  <c r="F19"/>
  <c r="D19"/>
  <c r="E19" s="1"/>
  <c r="D12" i="9" s="1"/>
  <c r="L14" i="30"/>
  <c r="L15"/>
  <c r="L16"/>
  <c r="L17"/>
  <c r="L18"/>
  <c r="L19"/>
  <c r="L20"/>
  <c r="L21"/>
  <c r="L22"/>
  <c r="L23"/>
  <c r="L13"/>
  <c r="J24"/>
  <c r="K24"/>
  <c r="I24"/>
  <c r="O43" i="15"/>
  <c r="O42"/>
  <c r="O41"/>
  <c r="N43"/>
  <c r="N42"/>
  <c r="N41"/>
  <c r="P41" s="1"/>
  <c r="J43"/>
  <c r="J42"/>
  <c r="P43" l="1"/>
  <c r="P42"/>
  <c r="N36"/>
  <c r="L24" i="30"/>
  <c r="D18" i="9"/>
  <c r="D24"/>
  <c r="D9"/>
  <c r="D15"/>
  <c r="D21"/>
  <c r="V14" i="10"/>
  <c r="N14"/>
  <c r="V10"/>
  <c r="N10"/>
  <c r="Y10" l="1"/>
  <c r="Y14"/>
  <c r="D27" i="9"/>
  <c r="D32" s="1"/>
  <c r="J33" i="15" l="1"/>
  <c r="J36" s="1"/>
  <c r="W21" i="9"/>
  <c r="J16" i="31"/>
  <c r="K16"/>
  <c r="I16"/>
  <c r="L14" l="1"/>
  <c r="L15"/>
  <c r="L13"/>
  <c r="W25" i="13"/>
  <c r="D31" i="15" s="1"/>
  <c r="D35" s="1"/>
  <c r="U10" i="13"/>
  <c r="U11"/>
  <c r="U12"/>
  <c r="U13"/>
  <c r="U14"/>
  <c r="U15"/>
  <c r="U16"/>
  <c r="U17"/>
  <c r="U18"/>
  <c r="U19"/>
  <c r="U20"/>
  <c r="U21"/>
  <c r="U22"/>
  <c r="U23"/>
  <c r="U24"/>
  <c r="U9"/>
  <c r="O25"/>
  <c r="P25"/>
  <c r="Q25"/>
  <c r="R25"/>
  <c r="S25"/>
  <c r="T25"/>
  <c r="N25"/>
  <c r="D25"/>
  <c r="D12" i="15" s="1"/>
  <c r="E25" i="13"/>
  <c r="K25"/>
  <c r="L25"/>
  <c r="J25"/>
  <c r="M10"/>
  <c r="M11"/>
  <c r="M12"/>
  <c r="M13"/>
  <c r="M14"/>
  <c r="M15"/>
  <c r="M16"/>
  <c r="M17"/>
  <c r="M18"/>
  <c r="M19"/>
  <c r="M20"/>
  <c r="M21"/>
  <c r="M22"/>
  <c r="M23"/>
  <c r="M24"/>
  <c r="M9"/>
  <c r="V11" i="10"/>
  <c r="V15"/>
  <c r="V16"/>
  <c r="V17"/>
  <c r="V18"/>
  <c r="V19"/>
  <c r="V12"/>
  <c r="V20"/>
  <c r="V21"/>
  <c r="V22"/>
  <c r="V23"/>
  <c r="V24"/>
  <c r="V25"/>
  <c r="V26"/>
  <c r="V27"/>
  <c r="V28"/>
  <c r="V13"/>
  <c r="N26"/>
  <c r="Y26" s="1"/>
  <c r="N11"/>
  <c r="N15"/>
  <c r="Y15" s="1"/>
  <c r="N16"/>
  <c r="Y16" s="1"/>
  <c r="N17"/>
  <c r="Y17" s="1"/>
  <c r="N18"/>
  <c r="Y18" s="1"/>
  <c r="N19"/>
  <c r="Y19" s="1"/>
  <c r="N12"/>
  <c r="Y12" s="1"/>
  <c r="N20"/>
  <c r="Y20" s="1"/>
  <c r="N21"/>
  <c r="Y21" s="1"/>
  <c r="N22"/>
  <c r="Y22" s="1"/>
  <c r="N23"/>
  <c r="Y23" s="1"/>
  <c r="N24"/>
  <c r="Y24" s="1"/>
  <c r="N25"/>
  <c r="Y25" s="1"/>
  <c r="N27"/>
  <c r="N28"/>
  <c r="Y28" s="1"/>
  <c r="N13"/>
  <c r="N33" l="1"/>
  <c r="V33"/>
  <c r="U25" i="13"/>
  <c r="Y11" i="10"/>
  <c r="Y13"/>
  <c r="Y27"/>
  <c r="L16" i="31"/>
  <c r="M25" i="13"/>
  <c r="Y33" i="10" l="1"/>
  <c r="W25" i="9"/>
  <c r="W22"/>
  <c r="W19"/>
  <c r="W26"/>
  <c r="W23"/>
  <c r="W20"/>
  <c r="W24"/>
  <c r="W18"/>
  <c r="W10"/>
  <c r="W12"/>
  <c r="W13"/>
  <c r="W11"/>
  <c r="W14"/>
  <c r="W15"/>
  <c r="W17"/>
  <c r="W16"/>
  <c r="W27" l="1"/>
  <c r="W32" s="1"/>
  <c r="X13"/>
  <c r="X27" s="1"/>
  <c r="X32" s="1"/>
  <c r="K19" i="25"/>
  <c r="M22" i="15"/>
  <c r="P22" s="1"/>
  <c r="M18"/>
  <c r="P18" s="1"/>
  <c r="M27"/>
  <c r="D22"/>
  <c r="D28"/>
  <c r="D34" s="1"/>
  <c r="D14"/>
  <c r="J44"/>
  <c r="P27" l="1"/>
  <c r="P34"/>
  <c r="D11" i="23" s="1"/>
  <c r="N19" i="25"/>
  <c r="E11" i="23"/>
  <c r="D27" i="15"/>
  <c r="D18"/>
  <c r="M26"/>
  <c r="M20"/>
  <c r="P20" s="1"/>
  <c r="D16"/>
  <c r="M24"/>
  <c r="M33" l="1"/>
  <c r="P33" s="1"/>
  <c r="D24"/>
  <c r="P24"/>
  <c r="P26"/>
  <c r="D26" s="1"/>
  <c r="D20"/>
  <c r="L10" i="24" l="1"/>
  <c r="O44" i="15" l="1"/>
  <c r="N44"/>
  <c r="M23" l="1"/>
  <c r="P23" s="1"/>
  <c r="P44"/>
  <c r="F11" i="23" s="1"/>
  <c r="D23" i="15" l="1"/>
  <c r="G25" i="13"/>
  <c r="H25"/>
  <c r="I25"/>
  <c r="K51" i="29" l="1"/>
  <c r="D57"/>
  <c r="H57" s="1"/>
  <c r="F49"/>
  <c r="E45"/>
  <c r="H45" s="1"/>
  <c r="E37"/>
  <c r="H37" s="1"/>
  <c r="G32"/>
  <c r="G31"/>
  <c r="F32"/>
  <c r="F31"/>
  <c r="E32"/>
  <c r="E31"/>
  <c r="D32"/>
  <c r="J32" s="1"/>
  <c r="D31"/>
  <c r="E25"/>
  <c r="D12"/>
  <c r="D10"/>
  <c r="D9"/>
  <c r="D8"/>
  <c r="H8" s="1"/>
  <c r="D7"/>
  <c r="G76"/>
  <c r="E76"/>
  <c r="H75"/>
  <c r="H74"/>
  <c r="H73"/>
  <c r="H72"/>
  <c r="H71"/>
  <c r="H70"/>
  <c r="F76"/>
  <c r="H68"/>
  <c r="H67"/>
  <c r="H66"/>
  <c r="H65"/>
  <c r="H64"/>
  <c r="H63"/>
  <c r="H62"/>
  <c r="H61"/>
  <c r="H60"/>
  <c r="D76"/>
  <c r="H59"/>
  <c r="H58"/>
  <c r="H56"/>
  <c r="H55"/>
  <c r="H54"/>
  <c r="H53"/>
  <c r="H52"/>
  <c r="H50"/>
  <c r="H49"/>
  <c r="H48"/>
  <c r="H47"/>
  <c r="H46"/>
  <c r="H44"/>
  <c r="H43"/>
  <c r="H42"/>
  <c r="H41"/>
  <c r="H40"/>
  <c r="H39"/>
  <c r="H38"/>
  <c r="H36"/>
  <c r="H35"/>
  <c r="H34"/>
  <c r="H33"/>
  <c r="H30"/>
  <c r="F29"/>
  <c r="E29"/>
  <c r="D29"/>
  <c r="J28"/>
  <c r="H28"/>
  <c r="H27"/>
  <c r="H26"/>
  <c r="H25"/>
  <c r="H24"/>
  <c r="K23"/>
  <c r="H23"/>
  <c r="H22"/>
  <c r="H21"/>
  <c r="H20"/>
  <c r="H19"/>
  <c r="H18"/>
  <c r="K17"/>
  <c r="J17"/>
  <c r="H17"/>
  <c r="G29"/>
  <c r="K16"/>
  <c r="J16"/>
  <c r="J19" s="1"/>
  <c r="H16"/>
  <c r="G15"/>
  <c r="F15"/>
  <c r="E15"/>
  <c r="H14"/>
  <c r="H13"/>
  <c r="H12"/>
  <c r="H11"/>
  <c r="H7"/>
  <c r="G51" l="1"/>
  <c r="H10"/>
  <c r="D51"/>
  <c r="H9"/>
  <c r="H32"/>
  <c r="E51"/>
  <c r="E77" s="1"/>
  <c r="F51"/>
  <c r="F77" s="1"/>
  <c r="H31"/>
  <c r="J25"/>
  <c r="K19"/>
  <c r="D15"/>
  <c r="H29"/>
  <c r="H76"/>
  <c r="H15"/>
  <c r="G77"/>
  <c r="H69"/>
  <c r="D77" l="1"/>
  <c r="H51"/>
  <c r="H77" s="1"/>
  <c r="J74" s="1"/>
  <c r="F25" i="13" l="1"/>
  <c r="M19" i="15" l="1"/>
  <c r="D15"/>
  <c r="M21"/>
  <c r="M17"/>
  <c r="P17" l="1"/>
  <c r="P21"/>
  <c r="D21" s="1"/>
  <c r="P19"/>
  <c r="D19" s="1"/>
  <c r="D17"/>
  <c r="M25"/>
  <c r="P25" s="1"/>
  <c r="D13"/>
  <c r="D33" s="1"/>
  <c r="M32" l="1"/>
  <c r="P32" s="1"/>
  <c r="P36" s="1"/>
  <c r="D25"/>
  <c r="D32" s="1"/>
  <c r="D36" s="1"/>
  <c r="C50"/>
  <c r="C11" i="23"/>
  <c r="M36" i="15" l="1"/>
  <c r="B11" i="23"/>
  <c r="G11" s="1"/>
</calcChain>
</file>

<file path=xl/sharedStrings.xml><?xml version="1.0" encoding="utf-8"?>
<sst xmlns="http://schemas.openxmlformats.org/spreadsheetml/2006/main" count="611" uniqueCount="317">
  <si>
    <t>« ارقام به ميليون ريال »</t>
  </si>
  <si>
    <t xml:space="preserve">جمع </t>
  </si>
  <si>
    <t>عمومي</t>
  </si>
  <si>
    <t>جمع</t>
  </si>
  <si>
    <t xml:space="preserve">عنوان برنامه </t>
  </si>
  <si>
    <t xml:space="preserve">جمع كل </t>
  </si>
  <si>
    <t>تاريخ و امضاء</t>
  </si>
  <si>
    <t>جمع كل</t>
  </si>
  <si>
    <t>شرح</t>
  </si>
  <si>
    <t xml:space="preserve">فعاليت </t>
  </si>
  <si>
    <t>پرداخت حقوق و مزاياي كاركنان رسمي و پيماني هيئت علمي</t>
  </si>
  <si>
    <t>پرداخت عيدي كاركنان رسمي و پيماني هيئت علمي</t>
  </si>
  <si>
    <t>پرداخت حقوق و مزاياي كاركنان رسمي و پيماني غير هيئت علمي</t>
  </si>
  <si>
    <t>پرداخت عيدي كاركنان رسمي و پيماني غير هيئت علمي</t>
  </si>
  <si>
    <t xml:space="preserve">آموزش دكتراي حرفه اي </t>
  </si>
  <si>
    <t>پرداخت بيمه تأمين اجتماعي كاركنان پيماني هيئت علمي</t>
  </si>
  <si>
    <t>پرداخت بيمه خدمات درماني كاركنان رسمي هيئت علمي - 2% سهم كارفرما</t>
  </si>
  <si>
    <t>پرداخت بيمه تأمين اجتماعي كاركنان پيماني غير هيئت علمي</t>
  </si>
  <si>
    <t>پرداخت بيمه خدمات درماني كاركنان رسمي غير هيئت علمي - 2% سهم كارفرما</t>
  </si>
  <si>
    <t xml:space="preserve">تامين اعتبار از منابع عمومي برنامه </t>
  </si>
  <si>
    <t xml:space="preserve">پرداخت جيره غير نقدي </t>
  </si>
  <si>
    <t>پرداخت  محروميت از مطب كاركنان غير هيئت علمي</t>
  </si>
  <si>
    <t xml:space="preserve"> پرداخت بيمه تامين اجتماعي اضافه كار </t>
  </si>
  <si>
    <t xml:space="preserve">پرداخت كمك هزينه مسكن </t>
  </si>
  <si>
    <t xml:space="preserve">پرداخت كمك هزينه آموزش ضمن خدمت </t>
  </si>
  <si>
    <t>پرداخت هزينه هاي انرژي (آب و برق و سوخت وگاز و...)</t>
  </si>
  <si>
    <t xml:space="preserve">پرداخت هزينه هاي تعمير و نگهداري </t>
  </si>
  <si>
    <t>رسمي</t>
  </si>
  <si>
    <t>پيماني</t>
  </si>
  <si>
    <t xml:space="preserve"> كاركنان غير هيات علمي </t>
  </si>
  <si>
    <t>خريد خدمت</t>
  </si>
  <si>
    <t>طرحي</t>
  </si>
  <si>
    <t>تعداد</t>
  </si>
  <si>
    <t>پيش بيني بازنشستگان</t>
  </si>
  <si>
    <t>منبع اعتبار</t>
  </si>
  <si>
    <t>اختصاصي</t>
  </si>
  <si>
    <t xml:space="preserve">ساير منابع </t>
  </si>
  <si>
    <t xml:space="preserve">پيماني </t>
  </si>
  <si>
    <t xml:space="preserve">آموزش كارداني </t>
  </si>
  <si>
    <t>آموزش كارشناسي</t>
  </si>
  <si>
    <t xml:space="preserve">آموزش كارشناسي ارشد </t>
  </si>
  <si>
    <t xml:space="preserve">آموزش دكتراي تخصصي </t>
  </si>
  <si>
    <t xml:space="preserve">پرداخت هزينه پايان نامه هاي دانشجوئي </t>
  </si>
  <si>
    <t xml:space="preserve">پرداخت حق التدريس </t>
  </si>
  <si>
    <t xml:space="preserve">كل </t>
  </si>
  <si>
    <t xml:space="preserve">جمع كل اعتبار </t>
  </si>
  <si>
    <t xml:space="preserve">تعداد كاركنان </t>
  </si>
  <si>
    <t xml:space="preserve">پرداخت بيمه مكمل جانبازان و خانواده ايثارگران </t>
  </si>
  <si>
    <t xml:space="preserve">پرداخت هزينه درمان  جانبازان </t>
  </si>
  <si>
    <t xml:space="preserve"> واگذاري  اموراياب و ذهاب </t>
  </si>
  <si>
    <t xml:space="preserve">واگذاري امور تغذيه </t>
  </si>
  <si>
    <t xml:space="preserve">واگذاري نگهداري تاسيسات </t>
  </si>
  <si>
    <t xml:space="preserve">واگذاري ساير امور بصورت قراردادي حجمي </t>
  </si>
  <si>
    <t xml:space="preserve">پرداخت هزينه بنزين خودرو هاي سواري </t>
  </si>
  <si>
    <t xml:space="preserve">پرداخت هزينه گازوئيل ژنراتورهاي  اضطراري </t>
  </si>
  <si>
    <t xml:space="preserve">پرداخت هزينه هاي تلفن و ارتباطات  و اينترنت </t>
  </si>
  <si>
    <t xml:space="preserve">پرداخت هزينه هاي حمل و نقل </t>
  </si>
  <si>
    <t xml:space="preserve"> خريدملزومات مصرفي  اداري </t>
  </si>
  <si>
    <t xml:space="preserve">خريد  مواد مصرفي پزشكي و آزمايشگاهي </t>
  </si>
  <si>
    <t xml:space="preserve">خريد مواد شوينده </t>
  </si>
  <si>
    <t xml:space="preserve">خريد ملزومات تاسيساتي و ساختماني </t>
  </si>
  <si>
    <t xml:space="preserve">پرداخت اجاره </t>
  </si>
  <si>
    <t xml:space="preserve">تامين تجهيزات آموزشي و كمك آموزشي </t>
  </si>
  <si>
    <t xml:space="preserve">خريد كتب ، مجلات و نشريات </t>
  </si>
  <si>
    <t xml:space="preserve">چاپ كتب و انتشار مجله </t>
  </si>
  <si>
    <t xml:space="preserve">پرداخت هزينه هاي تاكسي سرويس  </t>
  </si>
  <si>
    <t>پرداخت عوارض شهرداري ، بيمه خودروها و ساختمانهاو....</t>
  </si>
  <si>
    <t>پرداخت هزينه هاي ثبت ، حق الوكاله ،بانكي ، و.....</t>
  </si>
  <si>
    <t xml:space="preserve">برنامه </t>
  </si>
  <si>
    <t>ساير هزينه هاي پرسنلي</t>
  </si>
  <si>
    <t xml:space="preserve">ساير هزينه ها </t>
  </si>
  <si>
    <t>كاركنان هيئت علمي</t>
  </si>
  <si>
    <t>كاركنان غير هيئت علمي</t>
  </si>
  <si>
    <t>مصارف</t>
  </si>
  <si>
    <t>آموزش كارداني</t>
  </si>
  <si>
    <t>آمورش كارشناسي</t>
  </si>
  <si>
    <t>آموزش كارشناسي ارشد</t>
  </si>
  <si>
    <t>آموزش دكتراي حرفه اي</t>
  </si>
  <si>
    <t xml:space="preserve">تامين تجهيزات آزمايشگاهي </t>
  </si>
  <si>
    <t>جمع تملك دارائيهاي سرمايه اي</t>
  </si>
  <si>
    <t xml:space="preserve">درآمد اختصاصي </t>
  </si>
  <si>
    <t>منابع اعتباري</t>
  </si>
  <si>
    <t>تعميرات اساسي</t>
  </si>
  <si>
    <t xml:space="preserve">مصارف </t>
  </si>
  <si>
    <t xml:space="preserve"> تحقيقات دانشگاهي </t>
  </si>
  <si>
    <t xml:space="preserve">منابع </t>
  </si>
  <si>
    <t>پرداخت حقوق و مزاياي كاركنان طرحي هیئت علمی</t>
  </si>
  <si>
    <t>پرداخت حقوق و مزاياي كاركنان طرحي غیرهیئت علمی</t>
  </si>
  <si>
    <t>ماموریت کارکنان</t>
  </si>
  <si>
    <t>پرداخت اضافه كار (رسمی ، پیمانی ،طرحی)</t>
  </si>
  <si>
    <t>پرداخت اضافه کار کارکنان قراردادی</t>
  </si>
  <si>
    <t>پرداخت بیمه تامین اجتماعی اضافه کارکارکنان قراردادی</t>
  </si>
  <si>
    <t>پرداخت  تمام وقتی  كاركنان  هيئت علمي</t>
  </si>
  <si>
    <t xml:space="preserve"> مجموع  اعتبارات </t>
  </si>
  <si>
    <t>« مبالغ به ميليون ريال »</t>
  </si>
  <si>
    <t>اعتبارات عمومي</t>
  </si>
  <si>
    <t>پرداخت پاداش روز كارمند ، پرستار و پزشك و...</t>
  </si>
  <si>
    <t>پرداخت بيمه تامين اجتماعي كاركنان طرحی هيئت علمي</t>
  </si>
  <si>
    <t xml:space="preserve">پرداخت كمك هزينه غذاي غير علمي </t>
  </si>
  <si>
    <t xml:space="preserve">پرداخت كمك هزينه غذا ي علمي </t>
  </si>
  <si>
    <t xml:space="preserve">پرداخت عیدی کارکنان طرحی هيئت علمی </t>
  </si>
  <si>
    <t>پرداخت عیدی کارکنان طرحی غیر هيئت  علمی</t>
  </si>
  <si>
    <t>تاريخ وامضاء</t>
  </si>
  <si>
    <t>جمع حقوق ومزاياي مستمر( دراختيار وزارت دارائي)</t>
  </si>
  <si>
    <t>كارداني</t>
  </si>
  <si>
    <t>كارشناسي ارشد</t>
  </si>
  <si>
    <t>MPH</t>
  </si>
  <si>
    <t>دكتراي حرفه اي</t>
  </si>
  <si>
    <t>تخصص</t>
  </si>
  <si>
    <t>PHD</t>
  </si>
  <si>
    <t>دكتراي فوق تخصصي</t>
  </si>
  <si>
    <t>فلوشيب</t>
  </si>
  <si>
    <t>معاون آموزشــي</t>
  </si>
  <si>
    <t>معاون آمـوزشي</t>
  </si>
  <si>
    <t>پرداخت حقوق ومزاياي پرسنل قراردادي</t>
  </si>
  <si>
    <t>پرداخت بيمه تامين اجتماعي پرسنل قراردادي</t>
  </si>
  <si>
    <t>پرداخت عیدی پرسنل قراردادي</t>
  </si>
  <si>
    <t xml:space="preserve">شركتيهاي تبديل وضعيت شده تاسياتي </t>
  </si>
  <si>
    <t>پرداخت حقوق و مزاياي كاركنان خريد خدمت</t>
  </si>
  <si>
    <t>پرداخت بيمه تامين اجتماعي كاركنان خريد خدمت</t>
  </si>
  <si>
    <t>پرداخت كمك هزينه تحصيلي (شامل سال جاري و سنوات قبل)</t>
  </si>
  <si>
    <t xml:space="preserve">       تاريخ وامضاء</t>
  </si>
  <si>
    <t>پرداخت بيمه تامين اجتماعي كاركنان غيرهيئت علمي</t>
  </si>
  <si>
    <t>پرداخت عيدي كاركنان خريد خدمت</t>
  </si>
  <si>
    <t>جبران زحمات کارکنان(1)</t>
  </si>
  <si>
    <t xml:space="preserve">شرح </t>
  </si>
  <si>
    <t xml:space="preserve">طرحي / ضريب K/ تعهدي </t>
  </si>
  <si>
    <t>ساير هزينه هاي سرباري (1)</t>
  </si>
  <si>
    <t>كارشناسي</t>
  </si>
  <si>
    <t xml:space="preserve"> تامين اعتبار ازدرآمد اختصاصي </t>
  </si>
  <si>
    <t xml:space="preserve">جمع كل منابع عمومي و درآمد اختصاصي </t>
  </si>
  <si>
    <t xml:space="preserve">پرداخت كمك هزينه مهد كودك ، فوت و ازدواج ، كمك به حساب پس انداز كار كنان ، بيمه عمر ، بيمه مكمل ، جوايز دانش آموزي ، كمك هزينه ورزشي </t>
  </si>
  <si>
    <t>تاریخ وامضاء</t>
  </si>
  <si>
    <t>جمع کل</t>
  </si>
  <si>
    <t>فعالیت</t>
  </si>
  <si>
    <t xml:space="preserve">جاری </t>
  </si>
  <si>
    <t>اختصاصی</t>
  </si>
  <si>
    <t>ابلاغی ومانده مصرف نشده</t>
  </si>
  <si>
    <t>سایر منابع</t>
  </si>
  <si>
    <t>هزینه های دانشجويان</t>
  </si>
  <si>
    <t>سایر</t>
  </si>
  <si>
    <t>خريد موادشوینده</t>
  </si>
  <si>
    <t>پاداش بازنشستگی</t>
  </si>
  <si>
    <t>سایر پرداخت های بازنشستگان</t>
  </si>
  <si>
    <t>عملکرد سال 1391 دانشکده داروسازی</t>
  </si>
  <si>
    <t xml:space="preserve">عنوان دستگاه : دانشگاه علوم پزشكي و خدمات بهداشتي درماني تهران  - اجراي برنامه هاي آموزشي </t>
  </si>
  <si>
    <t xml:space="preserve">معاونت توسعه مديريت و برنامه ريزي منابع </t>
  </si>
  <si>
    <t xml:space="preserve">معاون آموزشی </t>
  </si>
  <si>
    <t xml:space="preserve">معاون توسعه مديريت وبرنامه ريزي منابع </t>
  </si>
  <si>
    <t xml:space="preserve">  معاون توسعه مديريت وبرنامه ريزي منابع</t>
  </si>
  <si>
    <t xml:space="preserve">             معاون توسعه مديريت وبرنامه ريزي منابع</t>
  </si>
  <si>
    <t>مديريت برنامه ريزي منابع مالي، بودجه و پايش عملكرد</t>
  </si>
  <si>
    <t>نام واحد :</t>
  </si>
  <si>
    <t xml:space="preserve">رئیس دانشکده </t>
  </si>
  <si>
    <t xml:space="preserve">رئيس دانشكده </t>
  </si>
  <si>
    <t xml:space="preserve">رئيس دانشكده  </t>
  </si>
  <si>
    <t xml:space="preserve">اجراي برنامه هاي آموزش </t>
  </si>
  <si>
    <t>دانشكده</t>
  </si>
  <si>
    <t>نام واحد : دانشكده</t>
  </si>
  <si>
    <t xml:space="preserve">فرم شماره 7 : اطلاعات نيروي انساني </t>
  </si>
  <si>
    <t xml:space="preserve">فرم شماره 8 : اطلاعات دانشجويان </t>
  </si>
  <si>
    <t xml:space="preserve">نام واحد : دانشكده  </t>
  </si>
  <si>
    <t xml:space="preserve">ساير منابع  از محل اعتبارات دانشگاه </t>
  </si>
  <si>
    <t xml:space="preserve">ساير منابع  به شرط وصول </t>
  </si>
  <si>
    <t xml:space="preserve">سایر منابع از محل اعتبارات دانشگاه </t>
  </si>
  <si>
    <t xml:space="preserve">سایر منابع به شرط وصول </t>
  </si>
  <si>
    <t>پرداخت اضافه كار (رسمی ، پیمانی ،طرحیو قراردادی )</t>
  </si>
  <si>
    <t xml:space="preserve">پرداخت هزینه های ماده 47 آئین نامه مالی و معاملاتی </t>
  </si>
  <si>
    <t xml:space="preserve">پرداخت كمك هزينه غذا ي اعضای هیئت علمي </t>
  </si>
  <si>
    <t xml:space="preserve">پرداخت كمك هزينه غذاي کارکنان  غير هیئت علمي </t>
  </si>
  <si>
    <t xml:space="preserve">پرداخت کمک هزینه ایاب و ذهاب </t>
  </si>
  <si>
    <t xml:space="preserve">پرداخت کمک هزینه  ورزشی </t>
  </si>
  <si>
    <t>جبران زحمات کارکنان ( تبصره 3ماده 14 آئین نامه مالی و معاملاتی )</t>
  </si>
  <si>
    <t xml:space="preserve">پرداخت كمك هزينه مهد كودك ، فوت و ازدواج ، كمك به حساب پس انداز كار كنان ، بيمه عمر ، بيمه مكمل ، سایر کمکهای رفاهی </t>
  </si>
  <si>
    <t xml:space="preserve">پرداخت كمك هزينه تحصيلي </t>
  </si>
  <si>
    <t xml:space="preserve">پرداخت هزينه  های حمل و نقل </t>
  </si>
  <si>
    <t xml:space="preserve">پرداخت هزینه های ماده 45 آئین نامه مالی و معاملاتی </t>
  </si>
  <si>
    <t xml:space="preserve">قراردادکارمعین - حرفه ای </t>
  </si>
  <si>
    <t xml:space="preserve">قراردادکارمعین - غیر حرفه ای </t>
  </si>
  <si>
    <t xml:space="preserve">نیروهای ورودی </t>
  </si>
  <si>
    <t xml:space="preserve">نيروهاي خروجی </t>
  </si>
  <si>
    <t xml:space="preserve">مدیر توسعه سازمان  و سرمایه انسانی </t>
  </si>
  <si>
    <t>تاریخ و امضاء</t>
  </si>
  <si>
    <t xml:space="preserve">تعداد دستیاران مشمول دریافت کمک هزینه تحصیلی </t>
  </si>
  <si>
    <t>تفاهم نامه عملياتي سال 1397</t>
  </si>
  <si>
    <t xml:space="preserve">عنوان دستگاه : دانشگاه علوم پزشكي و خدمات بهداشتي درماني ......  -اجراي برنامه هاي آموزشي </t>
  </si>
  <si>
    <t xml:space="preserve">عنوان دستگاه  :  دانشگاه علوم پزشكي و خدمات بهداشتي درماني ...... - اجراي برنامه هاي آموزشي </t>
  </si>
  <si>
    <t>دانشگاه علوم پزشكي وخدمات بهداشتي درماني ..... - اجراي برنامه هاي آموزشي</t>
  </si>
  <si>
    <t xml:space="preserve">دانشگاه علوم پزشكي و خدمات بهداشتي درماني ...... - اجراي برنامه هاي آموزشي </t>
  </si>
  <si>
    <t>تفاهم نامه عملياتي سال1397</t>
  </si>
  <si>
    <t>مديريت برنامه ريزي ، بودجه و پايش عملكرد</t>
  </si>
  <si>
    <t xml:space="preserve">آرم دانشگاه </t>
  </si>
  <si>
    <t>مديريت برنامه ريزي، بودجه و پايش عملكرد</t>
  </si>
  <si>
    <t xml:space="preserve">عنوان دستگاه : دانشگاه علوم پزشكي وخدمات بهداشتي درماني .... اجرای برنامه های آموزش </t>
  </si>
  <si>
    <t xml:space="preserve">بخش الف- تعداد نيروي انساني به تفكيك نوع استخدام (ابتداي سال 1397) </t>
  </si>
  <si>
    <t xml:space="preserve">بخش ب- تعداد نيروي انساني ورودي و خروجي غير هيئت علمي  (پيش بيني درسال 1397) </t>
  </si>
  <si>
    <t>بخش ج- تعداد نيروي انساني  غير هيئت علمي به تفكيك نوع استخدام (انتهاي سال 1397)</t>
  </si>
  <si>
    <t>تفاهم نامه عملياتي  سال 1397</t>
  </si>
  <si>
    <t>تعداد دانشجو ابتداي سال 1397( نمیسال دوم سال تحصیلی 97-96)</t>
  </si>
  <si>
    <t xml:space="preserve">عنوان دستگاه : دانشگاه علوم پزشكي وخدمات بهداشتي درماني ..... - اجراي برنامه هاي آموزشي </t>
  </si>
  <si>
    <t xml:space="preserve">مدیریت برنامه ریزی ، بودجه  و پایش عملکرد </t>
  </si>
  <si>
    <t>تفاهم نامه  عملياتي سال 1397</t>
  </si>
  <si>
    <t xml:space="preserve">فرم شماره 6 : بودجه ریزی بر مبنای عملکرد </t>
  </si>
  <si>
    <t xml:space="preserve">برنامه  </t>
  </si>
  <si>
    <t xml:space="preserve">سنجه عملکرد  </t>
  </si>
  <si>
    <t xml:space="preserve">مقدار </t>
  </si>
  <si>
    <t xml:space="preserve">هزینه واحد </t>
  </si>
  <si>
    <t xml:space="preserve">عنوان دستگاه : دانشگاه علوم پزشكي و خدمات بهداشتي درماني ......  -اجرای برنامه های آموزش </t>
  </si>
  <si>
    <t xml:space="preserve">نام دانشکده   :  </t>
  </si>
  <si>
    <t xml:space="preserve">مدیریت برنامه ریزی ، بودجه و پایش عملکرد </t>
  </si>
  <si>
    <t>تفاهم نامه عملیاتی سال 1397</t>
  </si>
  <si>
    <t>ردیف</t>
  </si>
  <si>
    <t>هزینه های عملیاتی</t>
  </si>
  <si>
    <t xml:space="preserve">جمع کل </t>
  </si>
  <si>
    <t>نام دانشکده :</t>
  </si>
  <si>
    <t xml:space="preserve">فرم شماره 1 : مجموع اعتبارات به تفکیک برنامه و منبع اعتبار </t>
  </si>
  <si>
    <t>نام دانشکده  :</t>
  </si>
  <si>
    <t xml:space="preserve">مبلغ </t>
  </si>
  <si>
    <t xml:space="preserve">سقف تبصره 3ماده 14آئین نامه مالی و معاملاتی </t>
  </si>
  <si>
    <t xml:space="preserve">با تشخیص رئیس دانشگاه </t>
  </si>
  <si>
    <t xml:space="preserve">سقف ماده 45 آئین نامه مالی و معاملاتی </t>
  </si>
  <si>
    <t>بدهی واحد از محل کمکهای پرداختی ستاد دانشگاه</t>
  </si>
  <si>
    <t xml:space="preserve">ردیف </t>
  </si>
  <si>
    <t xml:space="preserve"> درآمد اختصاصي</t>
  </si>
  <si>
    <t xml:space="preserve">عمومی - هزینه ای </t>
  </si>
  <si>
    <t xml:space="preserve">هزینه های عملیاتی </t>
  </si>
  <si>
    <t xml:space="preserve">فرم 3:سایر هزینه های پرسنلی </t>
  </si>
  <si>
    <t xml:space="preserve">فرم 2: حقوق و مزایای مستمر </t>
  </si>
  <si>
    <t xml:space="preserve">نام دانشکده  : </t>
  </si>
  <si>
    <t xml:space="preserve">ارقام به میلیون ریال </t>
  </si>
  <si>
    <t xml:space="preserve">فرم شماره 4 : سایر هزینه ها </t>
  </si>
  <si>
    <t xml:space="preserve">نام دانشکده </t>
  </si>
  <si>
    <t xml:space="preserve">فرم شماره 5 : تملك دارائيهاي سرمايه اي / افزایش دارائیهای ثابت ( جاری و غیر جاری ) </t>
  </si>
  <si>
    <t>برنامه  /طرح</t>
  </si>
  <si>
    <t>متراژ / تعداد</t>
  </si>
  <si>
    <t xml:space="preserve">عنوان دستگاه : دانشگاه علوم پزشكي و خدمات بهداشتي درماني ......  - اجرای برنامه های آموزش </t>
  </si>
  <si>
    <t xml:space="preserve">منبع اعتبار / برنامه </t>
  </si>
  <si>
    <t xml:space="preserve">ورزش همگانی دانشجویان </t>
  </si>
  <si>
    <t xml:space="preserve">حمایت از فعالیتهای ورزشی دانشجویان </t>
  </si>
  <si>
    <t xml:space="preserve">دکترای تخصصی و فوق تخصصی </t>
  </si>
  <si>
    <t xml:space="preserve">آموزش گروه پزشکی و پیراپزشکی </t>
  </si>
  <si>
    <t xml:space="preserve">دکترای حرفه ای </t>
  </si>
  <si>
    <t>آموزش دانشجویان شبانه و بین الملل</t>
  </si>
  <si>
    <t xml:space="preserve">اجرای امور دانشجویان بین الملل پزشکی و پیراپزشکی </t>
  </si>
  <si>
    <t xml:space="preserve">آموزش کارشناسی </t>
  </si>
  <si>
    <t xml:space="preserve">آموزش کارشناسی ارشد </t>
  </si>
  <si>
    <t xml:space="preserve">ارائه خدمات رفاهی به دانشجویان </t>
  </si>
  <si>
    <t xml:space="preserve">حمایت از برنامه های رفاهی دانشجویان </t>
  </si>
  <si>
    <t xml:space="preserve">ارائه خدمات فرهنگی  به دانشجویان </t>
  </si>
  <si>
    <t xml:space="preserve">حمایت از برنامه های فرهنگی و ورزشی  دانشجویان </t>
  </si>
  <si>
    <t>پژوهشهای توسعه ای دانشگاهی</t>
  </si>
  <si>
    <t xml:space="preserve">ارائه خدمات پژوهشی </t>
  </si>
  <si>
    <t xml:space="preserve">تعداد دانشجویان شهریه پرداز </t>
  </si>
  <si>
    <t xml:space="preserve">شبانه </t>
  </si>
  <si>
    <t>بین الملل</t>
  </si>
  <si>
    <t xml:space="preserve">ظرفیت مازاد </t>
  </si>
  <si>
    <t>جمع شهریه پرداز</t>
  </si>
  <si>
    <t>دانشگاه علوم پزشكي و خدمات بهداشتي درماني ....</t>
  </si>
  <si>
    <t xml:space="preserve"> الف- بخش هزینه ای </t>
  </si>
  <si>
    <t xml:space="preserve">ب- بخش  تملک دارائیهای سرمایه ای </t>
  </si>
  <si>
    <t>آرم دانشگاه</t>
  </si>
  <si>
    <t xml:space="preserve">رديف دستگاه  </t>
  </si>
  <si>
    <t>مدیر بودجه</t>
  </si>
  <si>
    <t>مدیر مالی</t>
  </si>
  <si>
    <t>رئیس امور مالی</t>
  </si>
  <si>
    <t>تملك دارائي هاي سرمايه اي/ افزایش دارائیها (جاری و غیر جاری)</t>
  </si>
  <si>
    <t>اعتبارات و هزينه تملك دارائيهاي سرمايه اي / افزایش دارائیها ( جاری و غیر جاری)</t>
  </si>
  <si>
    <t>عمومی</t>
  </si>
  <si>
    <t>ورزش همگانی دانشجویان</t>
  </si>
  <si>
    <t>ارائه خدمات فرهنگی  به دانشجویان</t>
  </si>
  <si>
    <t>ارائه خدمات رفاهی  به دانشجویان</t>
  </si>
  <si>
    <t>آموزش دكتراي تخصص و فوق تخصصی</t>
  </si>
  <si>
    <t>رئیس امور مالی واحد</t>
  </si>
  <si>
    <t>تحقیقات دانشگاهی</t>
  </si>
  <si>
    <t>برنامه فرهنگي دانشجویان</t>
  </si>
  <si>
    <t>برنامه رفاهی دانشجویان</t>
  </si>
  <si>
    <t xml:space="preserve">حقوق و مزاياي مستمر كاركنان </t>
  </si>
  <si>
    <t>ورزش دانشجویان</t>
  </si>
  <si>
    <t>آموزش کاردانی</t>
  </si>
  <si>
    <t xml:space="preserve">پژوهشهای توسعه ای دانشگاهی </t>
  </si>
  <si>
    <t>سایر منابع از محل اعتبارات دانشگاه</t>
  </si>
  <si>
    <t xml:space="preserve">حقوق و مزاياي مستمر كاركنان رسمی و پیمانی </t>
  </si>
  <si>
    <t>حقوق و مزاياي مستمر كاركنان سایر</t>
  </si>
  <si>
    <t>پرداخت حق التدریس هیئت علمی</t>
  </si>
  <si>
    <t>پرداخت  محروميت از مطب كاركنان  هيئت علمي</t>
  </si>
  <si>
    <t>پرداخت  محروميت از مطب كاركنان  غیر هيئت علمي</t>
  </si>
  <si>
    <t>سایر هزینه های پرسنلی</t>
  </si>
  <si>
    <t>تعمیرات اساسی</t>
  </si>
  <si>
    <t>بخش د- تعداد كاركنان عضو هيئت علمي  به تفكيك نوع استخدام ( انتهای سال 1397)</t>
  </si>
  <si>
    <t>رسمی بیمه ای</t>
  </si>
  <si>
    <t>بخش د- تعداد كاركنان عضو هيئت علمي  به تفكيك نوع استخدام ( ابتدای سال 1397)</t>
  </si>
  <si>
    <t>بخش د- تعداد كاركنان عضو هيئت علمي  به تفكيك نوع استخدام (پیش بینی در سال 1397)</t>
  </si>
  <si>
    <t>بررسی قواعد حرفه :</t>
  </si>
  <si>
    <t>رئیس دانشکده</t>
  </si>
  <si>
    <t>معاون آموزشی</t>
  </si>
  <si>
    <t xml:space="preserve">شرکتی  </t>
  </si>
  <si>
    <t>پرداخت بيمه تأمين اجتماعي و حدمات درمانی كاركنان رسمی و پيماني هيئت علمي</t>
  </si>
  <si>
    <t>پرداخت بيمه تأمين اجتماعي  و خدمات درمانی كاركنان پيماني غير هيئت علمي</t>
  </si>
  <si>
    <t>پرداخت پاداش روز کارمند ، پرستار ، پزشک ، جوایز دانش آموزان ممتاز و...</t>
  </si>
  <si>
    <t>مامموریت کارکنان</t>
  </si>
  <si>
    <t>پاداش پایان خدمت</t>
  </si>
  <si>
    <t>بازخرید مرخصی</t>
  </si>
  <si>
    <t>ذخیره سنوات و بازخرید مرخصی پرسنل قراردادی</t>
  </si>
  <si>
    <t>از محل 1 تا 3 درصد اعتبارات آموزش</t>
  </si>
  <si>
    <t>از محل 1 تا 3 درصد اعتبارات پژوهش</t>
  </si>
  <si>
    <t>1تا3 درصد اعتبارات آموزش</t>
  </si>
  <si>
    <t>1تا3 درصد اعتبارات پژوهش</t>
  </si>
  <si>
    <t>پرداخت حقوق و مزایای سایر کارکنان</t>
  </si>
  <si>
    <t>پرداخت عیدی سایر کارکنان</t>
  </si>
  <si>
    <t>پرداخت بیمه تامین اجتماعی کارکنان</t>
  </si>
  <si>
    <t>جمع حقوق و مزایای سایر پرسنل</t>
  </si>
  <si>
    <t>پرداخت حقوق و مزاياي كاركنان طرحي و ضریب کا هیئت علمی</t>
  </si>
  <si>
    <t xml:space="preserve">پرداخت عیدی کارکنان طرحی  و ضریب کاهيئت علمی </t>
  </si>
  <si>
    <t>پرداخت بيمه تامين اجتماعي كاركنان طرحی و ضریب کا هيئت علمي</t>
  </si>
  <si>
    <t>سایر منابع به شرط وصول</t>
  </si>
  <si>
    <t>سایر پرسنل ( روزمزد ، تابع قانون کار و....)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</si>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</sst>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_-[$ريال-429]\ * #,##0_-;_-[$ريال-429]\ * #,##0\-;_-[$ريال-429]\ * &quot;-&quot;??_-;_-@_-"/>
  </numFmts>
  <fonts count="22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B Mitra"/>
      <charset val="178"/>
    </font>
    <font>
      <b/>
      <sz val="11"/>
      <name val="B Mitra"/>
      <charset val="178"/>
    </font>
    <font>
      <b/>
      <sz val="11"/>
      <color indexed="8"/>
      <name val="B Titr"/>
      <charset val="178"/>
    </font>
    <font>
      <sz val="8"/>
      <name val="Arial"/>
      <family val="2"/>
    </font>
    <font>
      <b/>
      <sz val="11"/>
      <color theme="1"/>
      <name val="B Mitra"/>
      <charset val="178"/>
    </font>
    <font>
      <b/>
      <sz val="11"/>
      <color theme="1"/>
      <name val="Calibri"/>
      <family val="2"/>
      <scheme val="minor"/>
    </font>
    <font>
      <b/>
      <sz val="11"/>
      <color rgb="FFFF0000"/>
      <name val="B Mitra"/>
      <charset val="178"/>
    </font>
    <font>
      <sz val="12"/>
      <color theme="1"/>
      <name val="B Yekan"/>
      <charset val="178"/>
    </font>
    <font>
      <sz val="20"/>
      <name val="B Yekan"/>
      <charset val="178"/>
    </font>
    <font>
      <sz val="16"/>
      <name val="B Yekan"/>
      <charset val="178"/>
    </font>
    <font>
      <sz val="18"/>
      <name val="B Yekan"/>
      <charset val="178"/>
    </font>
    <font>
      <sz val="22"/>
      <name val="B Yekan"/>
      <charset val="178"/>
    </font>
    <font>
      <sz val="10"/>
      <color theme="1"/>
      <name val="B Yekan"/>
      <charset val="178"/>
    </font>
    <font>
      <sz val="10"/>
      <name val="B Yekan"/>
      <charset val="178"/>
    </font>
    <font>
      <sz val="10"/>
      <color rgb="FFFF0000"/>
      <name val="B Yekan"/>
      <charset val="178"/>
    </font>
    <font>
      <sz val="20"/>
      <color indexed="8"/>
      <name val="B Yekan"/>
      <charset val="178"/>
    </font>
    <font>
      <sz val="10"/>
      <color indexed="8"/>
      <name val="B Yekan"/>
      <charset val="178"/>
    </font>
    <font>
      <sz val="16"/>
      <color theme="1"/>
      <name val="B Yekan"/>
      <charset val="178"/>
    </font>
    <font>
      <sz val="18"/>
      <color theme="1"/>
      <name val="B Yekan"/>
      <charset val="178"/>
    </font>
    <font>
      <sz val="10"/>
      <color rgb="FF000000"/>
      <name val="B Yekan"/>
      <charset val="178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125">
        <bgColor theme="8" tint="0.79995117038483843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2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right" vertical="center" readingOrder="2"/>
    </xf>
    <xf numFmtId="0" fontId="3" fillId="0" borderId="39" xfId="0" applyFont="1" applyBorder="1" applyAlignment="1">
      <alignment horizontal="right" vertical="center" readingOrder="2"/>
    </xf>
    <xf numFmtId="0" fontId="4" fillId="7" borderId="39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justify" readingOrder="2"/>
    </xf>
    <xf numFmtId="0" fontId="3" fillId="7" borderId="39" xfId="0" applyFont="1" applyFill="1" applyBorder="1" applyAlignment="1">
      <alignment horizontal="right" vertical="center" readingOrder="2"/>
    </xf>
    <xf numFmtId="0" fontId="3" fillId="4" borderId="39" xfId="0" applyFont="1" applyFill="1" applyBorder="1" applyAlignment="1">
      <alignment horizontal="right" vertical="center" readingOrder="2"/>
    </xf>
    <xf numFmtId="0" fontId="3" fillId="0" borderId="39" xfId="0" applyFont="1" applyFill="1" applyBorder="1" applyAlignment="1">
      <alignment horizontal="right" vertical="center" wrapText="1" readingOrder="2"/>
    </xf>
    <xf numFmtId="0" fontId="7" fillId="0" borderId="39" xfId="0" applyFont="1" applyBorder="1"/>
    <xf numFmtId="3" fontId="6" fillId="0" borderId="0" xfId="0" applyNumberFormat="1" applyFont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/>
    </xf>
    <xf numFmtId="0" fontId="11" fillId="0" borderId="39" xfId="0" applyFont="1" applyBorder="1" applyAlignment="1">
      <alignment horizontal="center" vertical="center" readingOrder="2"/>
    </xf>
    <xf numFmtId="0" fontId="14" fillId="0" borderId="0" xfId="0" applyFont="1"/>
    <xf numFmtId="0" fontId="15" fillId="0" borderId="43" xfId="0" applyFont="1" applyBorder="1" applyAlignment="1">
      <alignment horizontal="center" vertical="center" readingOrder="2"/>
    </xf>
    <xf numFmtId="0" fontId="15" fillId="0" borderId="0" xfId="0" applyFont="1" applyBorder="1" applyAlignment="1">
      <alignment horizontal="center" vertical="center" readingOrder="2"/>
    </xf>
    <xf numFmtId="0" fontId="15" fillId="0" borderId="0" xfId="0" applyFont="1" applyBorder="1" applyAlignment="1">
      <alignment vertical="center" readingOrder="2"/>
    </xf>
    <xf numFmtId="3" fontId="15" fillId="0" borderId="18" xfId="0" applyNumberFormat="1" applyFont="1" applyBorder="1" applyAlignment="1">
      <alignment horizontal="center" vertical="center" wrapText="1"/>
    </xf>
    <xf numFmtId="3" fontId="14" fillId="0" borderId="45" xfId="0" applyNumberFormat="1" applyFont="1" applyFill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 wrapText="1"/>
    </xf>
    <xf numFmtId="3" fontId="15" fillId="0" borderId="35" xfId="0" applyNumberFormat="1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 readingOrder="2"/>
    </xf>
    <xf numFmtId="3" fontId="15" fillId="0" borderId="8" xfId="0" applyNumberFormat="1" applyFont="1" applyBorder="1" applyAlignment="1">
      <alignment horizontal="center" vertical="center" wrapText="1" readingOrder="2"/>
    </xf>
    <xf numFmtId="3" fontId="16" fillId="0" borderId="0" xfId="0" applyNumberFormat="1" applyFont="1" applyBorder="1" applyAlignment="1">
      <alignment horizontal="center" vertical="center" wrapText="1" readingOrder="2"/>
    </xf>
    <xf numFmtId="3" fontId="15" fillId="0" borderId="9" xfId="0" applyNumberFormat="1" applyFont="1" applyBorder="1" applyAlignment="1">
      <alignment horizontal="center" vertical="center" wrapText="1" readingOrder="2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3" fontId="15" fillId="12" borderId="28" xfId="0" applyNumberFormat="1" applyFont="1" applyFill="1" applyBorder="1" applyAlignment="1">
      <alignment horizontal="center" vertical="center" wrapText="1" readingOrder="2"/>
    </xf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3" fontId="18" fillId="3" borderId="5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right" vertical="center" readingOrder="2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/>
    </xf>
    <xf numFmtId="0" fontId="18" fillId="12" borderId="5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3" fontId="18" fillId="5" borderId="55" xfId="0" applyNumberFormat="1" applyFont="1" applyFill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3" fontId="18" fillId="2" borderId="55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3" fontId="18" fillId="3" borderId="58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 readingOrder="2"/>
    </xf>
    <xf numFmtId="0" fontId="19" fillId="0" borderId="0" xfId="0" applyFont="1"/>
    <xf numFmtId="0" fontId="15" fillId="0" borderId="54" xfId="0" applyFont="1" applyFill="1" applyBorder="1" applyAlignment="1">
      <alignment horizontal="center" vertical="center" wrapText="1" readingOrder="2"/>
    </xf>
    <xf numFmtId="0" fontId="15" fillId="0" borderId="3" xfId="0" applyFont="1" applyFill="1" applyBorder="1" applyAlignment="1">
      <alignment horizontal="center" vertical="center" readingOrder="2"/>
    </xf>
    <xf numFmtId="3" fontId="14" fillId="0" borderId="0" xfId="0" applyNumberFormat="1" applyFont="1"/>
    <xf numFmtId="0" fontId="18" fillId="4" borderId="3" xfId="0" applyFont="1" applyFill="1" applyBorder="1" applyAlignment="1">
      <alignment horizontal="center" vertical="center"/>
    </xf>
    <xf numFmtId="3" fontId="18" fillId="4" borderId="3" xfId="0" applyNumberFormat="1" applyFont="1" applyFill="1" applyBorder="1" applyAlignment="1">
      <alignment horizontal="center" vertical="center"/>
    </xf>
    <xf numFmtId="0" fontId="18" fillId="8" borderId="57" xfId="0" applyFont="1" applyFill="1" applyBorder="1" applyAlignment="1">
      <alignment horizontal="center" vertical="center"/>
    </xf>
    <xf numFmtId="3" fontId="18" fillId="8" borderId="5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10" borderId="0" xfId="0" applyFont="1" applyFill="1"/>
    <xf numFmtId="0" fontId="18" fillId="13" borderId="54" xfId="0" applyFont="1" applyFill="1" applyBorder="1" applyAlignment="1">
      <alignment horizontal="right" vertical="center"/>
    </xf>
    <xf numFmtId="0" fontId="18" fillId="13" borderId="3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/>
    </xf>
    <xf numFmtId="3" fontId="18" fillId="13" borderId="3" xfId="0" applyNumberFormat="1" applyFont="1" applyFill="1" applyBorder="1" applyAlignment="1">
      <alignment horizontal="center"/>
    </xf>
    <xf numFmtId="3" fontId="18" fillId="13" borderId="3" xfId="0" applyNumberFormat="1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 wrapText="1"/>
    </xf>
    <xf numFmtId="0" fontId="20" fillId="0" borderId="0" xfId="0" applyFont="1"/>
    <xf numFmtId="3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3" fontId="18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8" fillId="2" borderId="24" xfId="0" applyFont="1" applyFill="1" applyBorder="1" applyAlignment="1">
      <alignment horizontal="center" vertical="center"/>
    </xf>
    <xf numFmtId="0" fontId="15" fillId="0" borderId="19" xfId="0" applyFont="1" applyBorder="1" applyAlignment="1">
      <alignment vertical="center" readingOrder="2"/>
    </xf>
    <xf numFmtId="0" fontId="15" fillId="0" borderId="1" xfId="0" applyFont="1" applyBorder="1" applyAlignment="1">
      <alignment vertical="center" readingOrder="2"/>
    </xf>
    <xf numFmtId="0" fontId="18" fillId="4" borderId="39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right" vertical="center" readingOrder="2"/>
    </xf>
    <xf numFmtId="0" fontId="18" fillId="4" borderId="3" xfId="0" applyFont="1" applyFill="1" applyBorder="1" applyAlignment="1">
      <alignment horizontal="center" vertical="justify"/>
    </xf>
    <xf numFmtId="3" fontId="15" fillId="4" borderId="6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vertical="justify"/>
    </xf>
    <xf numFmtId="0" fontId="15" fillId="0" borderId="3" xfId="0" applyFont="1" applyFill="1" applyBorder="1" applyAlignment="1">
      <alignment horizontal="right" vertical="center" wrapText="1" readingOrder="2"/>
    </xf>
    <xf numFmtId="0" fontId="15" fillId="0" borderId="11" xfId="0" applyFont="1" applyBorder="1" applyAlignment="1">
      <alignment vertical="center" readingOrder="2"/>
    </xf>
    <xf numFmtId="0" fontId="15" fillId="0" borderId="0" xfId="0" applyFont="1" applyBorder="1" applyAlignment="1">
      <alignment horizontal="center" vertical="center" wrapText="1" readingOrder="2"/>
    </xf>
    <xf numFmtId="0" fontId="14" fillId="0" borderId="1" xfId="0" applyFont="1" applyBorder="1"/>
    <xf numFmtId="0" fontId="15" fillId="0" borderId="18" xfId="0" applyFont="1" applyBorder="1" applyAlignment="1">
      <alignment vertical="center" readingOrder="2"/>
    </xf>
    <xf numFmtId="0" fontId="14" fillId="0" borderId="2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3" fontId="14" fillId="10" borderId="0" xfId="0" applyNumberFormat="1" applyFont="1" applyFill="1" applyBorder="1" applyAlignment="1">
      <alignment horizontal="center" vertical="center"/>
    </xf>
    <xf numFmtId="3" fontId="14" fillId="10" borderId="0" xfId="0" applyNumberFormat="1" applyFont="1" applyFill="1" applyBorder="1" applyAlignment="1">
      <alignment vertical="center"/>
    </xf>
    <xf numFmtId="0" fontId="15" fillId="0" borderId="22" xfId="0" applyFont="1" applyBorder="1" applyAlignment="1">
      <alignment vertical="center" readingOrder="2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justify"/>
    </xf>
    <xf numFmtId="0" fontId="14" fillId="0" borderId="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justify"/>
    </xf>
    <xf numFmtId="0" fontId="14" fillId="0" borderId="34" xfId="0" applyFont="1" applyBorder="1" applyAlignment="1">
      <alignment horizontal="center" vertical="justify"/>
    </xf>
    <xf numFmtId="164" fontId="14" fillId="0" borderId="40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/>
    <xf numFmtId="0" fontId="14" fillId="7" borderId="24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8" fillId="0" borderId="0" xfId="0" applyFont="1"/>
    <xf numFmtId="0" fontId="15" fillId="0" borderId="39" xfId="0" applyFont="1" applyBorder="1" applyAlignment="1">
      <alignment horizontal="center" vertical="center" wrapText="1" readingOrder="2"/>
    </xf>
    <xf numFmtId="0" fontId="14" fillId="9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2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 readingOrder="2"/>
    </xf>
    <xf numFmtId="3" fontId="15" fillId="0" borderId="2" xfId="0" applyNumberFormat="1" applyFont="1" applyBorder="1" applyAlignment="1">
      <alignment horizontal="center" vertical="center" wrapText="1" readingOrder="2"/>
    </xf>
    <xf numFmtId="0" fontId="15" fillId="10" borderId="0" xfId="0" applyFont="1" applyFill="1" applyBorder="1" applyAlignment="1">
      <alignment horizontal="center" vertical="center" wrapText="1" readingOrder="2"/>
    </xf>
    <xf numFmtId="0" fontId="15" fillId="0" borderId="0" xfId="0" applyFont="1" applyBorder="1" applyAlignment="1">
      <alignment vertical="justify" readingOrder="2"/>
    </xf>
    <xf numFmtId="0" fontId="18" fillId="12" borderId="2" xfId="0" applyFont="1" applyFill="1" applyBorder="1" applyAlignment="1">
      <alignment horizontal="center" vertical="center" wrapText="1"/>
    </xf>
    <xf numFmtId="3" fontId="18" fillId="0" borderId="55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justify" readingOrder="2"/>
    </xf>
    <xf numFmtId="0" fontId="15" fillId="0" borderId="3" xfId="0" applyFont="1" applyFill="1" applyBorder="1" applyAlignment="1">
      <alignment horizontal="center" vertical="justify" readingOrder="2"/>
    </xf>
    <xf numFmtId="3" fontId="18" fillId="2" borderId="57" xfId="0" applyNumberFormat="1" applyFont="1" applyFill="1" applyBorder="1" applyAlignment="1">
      <alignment horizontal="center" vertical="center" wrapText="1"/>
    </xf>
    <xf numFmtId="3" fontId="18" fillId="2" borderId="58" xfId="0" applyNumberFormat="1" applyFont="1" applyFill="1" applyBorder="1" applyAlignment="1">
      <alignment horizontal="center" vertical="center" wrapText="1"/>
    </xf>
    <xf numFmtId="3" fontId="18" fillId="2" borderId="24" xfId="0" applyNumberFormat="1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 wrapText="1" readingOrder="2"/>
    </xf>
    <xf numFmtId="0" fontId="18" fillId="12" borderId="3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8" fillId="14" borderId="3" xfId="0" applyNumberFormat="1" applyFont="1" applyFill="1" applyBorder="1" applyAlignment="1">
      <alignment horizontal="center" vertical="center"/>
    </xf>
    <xf numFmtId="0" fontId="15" fillId="10" borderId="54" xfId="0" applyFont="1" applyFill="1" applyBorder="1" applyAlignment="1">
      <alignment horizontal="center" vertical="center" wrapText="1" readingOrder="2"/>
    </xf>
    <xf numFmtId="0" fontId="15" fillId="10" borderId="3" xfId="0" applyFont="1" applyFill="1" applyBorder="1" applyAlignment="1">
      <alignment horizontal="right" vertical="center" readingOrder="2"/>
    </xf>
    <xf numFmtId="0" fontId="15" fillId="10" borderId="3" xfId="0" applyFont="1" applyFill="1" applyBorder="1" applyAlignment="1">
      <alignment horizontal="center" vertical="center" readingOrder="2"/>
    </xf>
    <xf numFmtId="3" fontId="18" fillId="10" borderId="3" xfId="0" applyNumberFormat="1" applyFont="1" applyFill="1" applyBorder="1" applyAlignment="1">
      <alignment horizontal="center" vertical="center" wrapText="1"/>
    </xf>
    <xf numFmtId="3" fontId="18" fillId="10" borderId="55" xfId="0" applyNumberFormat="1" applyFont="1" applyFill="1" applyBorder="1" applyAlignment="1">
      <alignment horizontal="center" vertical="center" wrapText="1"/>
    </xf>
    <xf numFmtId="3" fontId="14" fillId="10" borderId="0" xfId="0" applyNumberFormat="1" applyFont="1" applyFill="1"/>
    <xf numFmtId="0" fontId="14" fillId="0" borderId="55" xfId="0" applyFont="1" applyBorder="1" applyAlignment="1">
      <alignment horizontal="center" vertical="center"/>
    </xf>
    <xf numFmtId="3" fontId="14" fillId="7" borderId="57" xfId="0" applyNumberFormat="1" applyFont="1" applyFill="1" applyBorder="1" applyAlignment="1">
      <alignment horizontal="center" vertical="center"/>
    </xf>
    <xf numFmtId="3" fontId="14" fillId="7" borderId="58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justify"/>
    </xf>
    <xf numFmtId="0" fontId="14" fillId="12" borderId="55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 readingOrder="2"/>
    </xf>
    <xf numFmtId="0" fontId="14" fillId="10" borderId="0" xfId="0" applyFont="1" applyFill="1" applyBorder="1" applyAlignment="1">
      <alignment horizontal="center" vertical="center" wrapText="1"/>
    </xf>
    <xf numFmtId="0" fontId="14" fillId="9" borderId="57" xfId="0" applyFont="1" applyFill="1" applyBorder="1" applyAlignment="1">
      <alignment horizontal="center" vertical="center" wrapText="1"/>
    </xf>
    <xf numFmtId="0" fontId="14" fillId="0" borderId="81" xfId="0" applyFont="1" applyBorder="1"/>
    <xf numFmtId="0" fontId="14" fillId="0" borderId="82" xfId="0" applyFont="1" applyBorder="1"/>
    <xf numFmtId="0" fontId="15" fillId="0" borderId="54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5" fillId="0" borderId="57" xfId="0" applyFont="1" applyBorder="1" applyAlignment="1">
      <alignment horizontal="center" vertical="center" wrapText="1" readingOrder="2"/>
    </xf>
    <xf numFmtId="0" fontId="15" fillId="0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 wrapText="1"/>
    </xf>
    <xf numFmtId="0" fontId="18" fillId="13" borderId="54" xfId="0" applyFont="1" applyFill="1" applyBorder="1" applyAlignment="1">
      <alignment horizontal="right" vertical="center"/>
    </xf>
    <xf numFmtId="0" fontId="18" fillId="12" borderId="55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 readingOrder="2"/>
    </xf>
    <xf numFmtId="0" fontId="15" fillId="0" borderId="21" xfId="0" applyFont="1" applyFill="1" applyBorder="1" applyAlignment="1">
      <alignment horizontal="right" vertical="center" readingOrder="2"/>
    </xf>
    <xf numFmtId="0" fontId="15" fillId="0" borderId="21" xfId="0" applyFont="1" applyFill="1" applyBorder="1" applyAlignment="1">
      <alignment horizontal="center" vertical="center" readingOrder="2"/>
    </xf>
    <xf numFmtId="3" fontId="18" fillId="0" borderId="21" xfId="0" applyNumberFormat="1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justify"/>
    </xf>
    <xf numFmtId="0" fontId="18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right" vertical="center" readingOrder="2"/>
    </xf>
    <xf numFmtId="0" fontId="15" fillId="0" borderId="2" xfId="0" applyFont="1" applyFill="1" applyBorder="1" applyAlignment="1">
      <alignment horizontal="right" vertical="center" wrapText="1" readingOrder="2"/>
    </xf>
    <xf numFmtId="0" fontId="18" fillId="10" borderId="3" xfId="0" applyFont="1" applyFill="1" applyBorder="1" applyAlignment="1">
      <alignment horizontal="center"/>
    </xf>
    <xf numFmtId="3" fontId="18" fillId="10" borderId="3" xfId="0" applyNumberFormat="1" applyFont="1" applyFill="1" applyBorder="1" applyAlignment="1">
      <alignment horizontal="center"/>
    </xf>
    <xf numFmtId="3" fontId="18" fillId="10" borderId="2" xfId="0" applyNumberFormat="1" applyFont="1" applyFill="1" applyBorder="1" applyAlignment="1">
      <alignment horizontal="center"/>
    </xf>
    <xf numFmtId="3" fontId="15" fillId="10" borderId="55" xfId="0" applyNumberFormat="1" applyFont="1" applyFill="1" applyBorder="1" applyAlignment="1">
      <alignment horizontal="center"/>
    </xf>
    <xf numFmtId="3" fontId="18" fillId="15" borderId="3" xfId="0" applyNumberFormat="1" applyFont="1" applyFill="1" applyBorder="1" applyAlignment="1">
      <alignment horizontal="center"/>
    </xf>
    <xf numFmtId="0" fontId="18" fillId="15" borderId="3" xfId="0" applyFont="1" applyFill="1" applyBorder="1" applyAlignment="1">
      <alignment horizontal="center"/>
    </xf>
    <xf numFmtId="3" fontId="18" fillId="16" borderId="3" xfId="0" applyNumberFormat="1" applyFont="1" applyFill="1" applyBorder="1" applyAlignment="1">
      <alignment horizontal="center"/>
    </xf>
    <xf numFmtId="0" fontId="18" fillId="16" borderId="3" xfId="0" applyFont="1" applyFill="1" applyBorder="1" applyAlignment="1">
      <alignment horizontal="center"/>
    </xf>
    <xf numFmtId="3" fontId="18" fillId="15" borderId="3" xfId="0" applyNumberFormat="1" applyFont="1" applyFill="1" applyBorder="1" applyAlignment="1">
      <alignment horizontal="center" vertical="center"/>
    </xf>
    <xf numFmtId="0" fontId="18" fillId="10" borderId="64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3" fontId="18" fillId="10" borderId="21" xfId="0" applyNumberFormat="1" applyFont="1" applyFill="1" applyBorder="1" applyAlignment="1">
      <alignment horizontal="center" vertical="center"/>
    </xf>
    <xf numFmtId="3" fontId="18" fillId="10" borderId="8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8" borderId="57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5" fillId="0" borderId="57" xfId="0" applyFont="1" applyBorder="1" applyAlignment="1">
      <alignment horizontal="center" vertical="center" wrapText="1" readingOrder="2"/>
    </xf>
    <xf numFmtId="0" fontId="15" fillId="0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57" xfId="0" applyFont="1" applyFill="1" applyBorder="1" applyAlignment="1">
      <alignment horizontal="center" vertical="center" wrapText="1" readingOrder="2"/>
    </xf>
    <xf numFmtId="0" fontId="15" fillId="9" borderId="3" xfId="0" applyFont="1" applyFill="1" applyBorder="1" applyAlignment="1">
      <alignment horizontal="center" vertical="center" wrapText="1" readingOrder="2"/>
    </xf>
    <xf numFmtId="0" fontId="15" fillId="9" borderId="3" xfId="0" applyFont="1" applyFill="1" applyBorder="1" applyAlignment="1">
      <alignment horizontal="center" vertical="center" wrapText="1"/>
    </xf>
    <xf numFmtId="0" fontId="18" fillId="1" borderId="3" xfId="0" applyFont="1" applyFill="1" applyBorder="1" applyAlignment="1">
      <alignment horizontal="center"/>
    </xf>
    <xf numFmtId="0" fontId="18" fillId="10" borderId="21" xfId="0" applyFont="1" applyFill="1" applyBorder="1" applyAlignment="1">
      <alignment horizontal="right" vertical="center"/>
    </xf>
    <xf numFmtId="0" fontId="15" fillId="17" borderId="54" xfId="0" applyFont="1" applyFill="1" applyBorder="1" applyAlignment="1">
      <alignment horizontal="center" vertical="center" wrapText="1" readingOrder="2"/>
    </xf>
    <xf numFmtId="0" fontId="15" fillId="17" borderId="3" xfId="0" applyFont="1" applyFill="1" applyBorder="1" applyAlignment="1">
      <alignment horizontal="right" vertical="center" readingOrder="2"/>
    </xf>
    <xf numFmtId="0" fontId="15" fillId="17" borderId="3" xfId="0" applyFont="1" applyFill="1" applyBorder="1" applyAlignment="1">
      <alignment horizontal="center" vertical="center" readingOrder="2"/>
    </xf>
    <xf numFmtId="0" fontId="18" fillId="17" borderId="3" xfId="0" applyFont="1" applyFill="1" applyBorder="1" applyAlignment="1">
      <alignment horizontal="center"/>
    </xf>
    <xf numFmtId="3" fontId="18" fillId="17" borderId="3" xfId="0" applyNumberFormat="1" applyFont="1" applyFill="1" applyBorder="1" applyAlignment="1">
      <alignment horizontal="center"/>
    </xf>
    <xf numFmtId="3" fontId="18" fillId="17" borderId="2" xfId="0" applyNumberFormat="1" applyFont="1" applyFill="1" applyBorder="1" applyAlignment="1">
      <alignment horizontal="center"/>
    </xf>
    <xf numFmtId="3" fontId="15" fillId="17" borderId="55" xfId="0" applyNumberFormat="1" applyFont="1" applyFill="1" applyBorder="1" applyAlignment="1">
      <alignment horizontal="center"/>
    </xf>
    <xf numFmtId="3" fontId="18" fillId="5" borderId="3" xfId="0" applyNumberFormat="1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 vertical="center"/>
    </xf>
    <xf numFmtId="0" fontId="18" fillId="18" borderId="3" xfId="0" applyFont="1" applyFill="1" applyBorder="1" applyAlignment="1">
      <alignment horizontal="center" vertical="center"/>
    </xf>
    <xf numFmtId="3" fontId="18" fillId="18" borderId="3" xfId="0" applyNumberFormat="1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/>
    </xf>
    <xf numFmtId="3" fontId="18" fillId="7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3" fontId="18" fillId="0" borderId="55" xfId="0" applyNumberFormat="1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horizontal="center"/>
    </xf>
    <xf numFmtId="3" fontId="18" fillId="3" borderId="57" xfId="0" applyNumberFormat="1" applyFont="1" applyFill="1" applyBorder="1" applyAlignment="1">
      <alignment horizontal="center" vertical="center"/>
    </xf>
    <xf numFmtId="3" fontId="18" fillId="20" borderId="3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 vertical="center" wrapText="1" readingOrder="2"/>
    </xf>
    <xf numFmtId="3" fontId="15" fillId="0" borderId="39" xfId="0" applyNumberFormat="1" applyFont="1" applyBorder="1" applyAlignment="1">
      <alignment horizontal="center" vertical="center" readingOrder="2"/>
    </xf>
    <xf numFmtId="3" fontId="15" fillId="0" borderId="6" xfId="0" applyNumberFormat="1" applyFont="1" applyBorder="1" applyAlignment="1">
      <alignment horizontal="center" vertical="center" readingOrder="2"/>
    </xf>
    <xf numFmtId="3" fontId="15" fillId="0" borderId="26" xfId="0" applyNumberFormat="1" applyFont="1" applyBorder="1" applyAlignment="1">
      <alignment horizontal="center" vertical="center" readingOrder="2"/>
    </xf>
    <xf numFmtId="3" fontId="15" fillId="0" borderId="25" xfId="0" applyNumberFormat="1" applyFont="1" applyBorder="1" applyAlignment="1">
      <alignment horizontal="center" vertical="center" readingOrder="2"/>
    </xf>
    <xf numFmtId="0" fontId="15" fillId="12" borderId="27" xfId="0" applyFont="1" applyFill="1" applyBorder="1" applyAlignment="1">
      <alignment horizontal="center" vertical="center"/>
    </xf>
    <xf numFmtId="0" fontId="15" fillId="12" borderId="35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readingOrder="2"/>
    </xf>
    <xf numFmtId="0" fontId="13" fillId="0" borderId="44" xfId="0" applyFont="1" applyBorder="1" applyAlignment="1">
      <alignment horizontal="center" vertical="center" readingOrder="2"/>
    </xf>
    <xf numFmtId="0" fontId="13" fillId="0" borderId="3" xfId="0" applyFont="1" applyBorder="1" applyAlignment="1">
      <alignment horizontal="center" vertical="center" readingOrder="2"/>
    </xf>
    <xf numFmtId="0" fontId="13" fillId="0" borderId="6" xfId="0" applyFont="1" applyBorder="1" applyAlignment="1">
      <alignment horizontal="center" vertical="center" readingOrder="2"/>
    </xf>
    <xf numFmtId="0" fontId="13" fillId="0" borderId="2" xfId="0" applyFont="1" applyBorder="1" applyAlignment="1">
      <alignment horizontal="right" vertical="center" readingOrder="2"/>
    </xf>
    <xf numFmtId="0" fontId="13" fillId="0" borderId="5" xfId="0" applyFont="1" applyBorder="1" applyAlignment="1">
      <alignment horizontal="right" vertical="center" readingOrder="2"/>
    </xf>
    <xf numFmtId="0" fontId="13" fillId="0" borderId="32" xfId="0" applyFont="1" applyBorder="1" applyAlignment="1">
      <alignment horizontal="right" vertical="center" readingOrder="2"/>
    </xf>
    <xf numFmtId="0" fontId="12" fillId="0" borderId="10" xfId="0" applyFont="1" applyBorder="1" applyAlignment="1">
      <alignment horizontal="right" vertical="center" readingOrder="2"/>
    </xf>
    <xf numFmtId="0" fontId="12" fillId="0" borderId="5" xfId="0" applyFont="1" applyBorder="1" applyAlignment="1">
      <alignment horizontal="right" vertical="center" readingOrder="2"/>
    </xf>
    <xf numFmtId="0" fontId="12" fillId="0" borderId="32" xfId="0" applyFont="1" applyBorder="1" applyAlignment="1">
      <alignment horizontal="right" vertical="center" readingOrder="2"/>
    </xf>
    <xf numFmtId="0" fontId="15" fillId="0" borderId="1" xfId="0" applyFont="1" applyBorder="1" applyAlignment="1">
      <alignment horizontal="center" vertical="center" readingOrder="2"/>
    </xf>
    <xf numFmtId="0" fontId="15" fillId="0" borderId="0" xfId="0" applyFont="1" applyBorder="1" applyAlignment="1">
      <alignment horizontal="center" vertical="center" readingOrder="2"/>
    </xf>
    <xf numFmtId="0" fontId="15" fillId="0" borderId="19" xfId="0" applyFont="1" applyBorder="1" applyAlignment="1">
      <alignment horizontal="center" vertical="center" readingOrder="2"/>
    </xf>
    <xf numFmtId="0" fontId="15" fillId="0" borderId="30" xfId="0" applyFont="1" applyBorder="1" applyAlignment="1">
      <alignment horizontal="center" vertical="center" readingOrder="2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5" xfId="0" applyFont="1" applyFill="1" applyBorder="1" applyAlignment="1">
      <alignment horizontal="center" vertical="center" wrapText="1"/>
    </xf>
    <xf numFmtId="3" fontId="15" fillId="12" borderId="43" xfId="0" applyNumberFormat="1" applyFont="1" applyFill="1" applyBorder="1" applyAlignment="1">
      <alignment horizontal="center" vertical="center" readingOrder="2"/>
    </xf>
    <xf numFmtId="3" fontId="15" fillId="12" borderId="44" xfId="0" applyNumberFormat="1" applyFont="1" applyFill="1" applyBorder="1" applyAlignment="1">
      <alignment horizontal="center" vertical="center" readingOrder="2"/>
    </xf>
    <xf numFmtId="0" fontId="11" fillId="0" borderId="7" xfId="0" applyFont="1" applyBorder="1" applyAlignment="1">
      <alignment horizontal="center" vertical="center" readingOrder="2"/>
    </xf>
    <xf numFmtId="0" fontId="11" fillId="0" borderId="11" xfId="0" applyFont="1" applyBorder="1" applyAlignment="1">
      <alignment horizontal="center" vertical="center" readingOrder="2"/>
    </xf>
    <xf numFmtId="0" fontId="18" fillId="13" borderId="54" xfId="0" applyFont="1" applyFill="1" applyBorder="1" applyAlignment="1">
      <alignment horizontal="right" vertical="center"/>
    </xf>
    <xf numFmtId="0" fontId="18" fillId="0" borderId="54" xfId="0" applyFont="1" applyBorder="1" applyAlignment="1">
      <alignment horizontal="right" vertical="center"/>
    </xf>
    <xf numFmtId="0" fontId="18" fillId="10" borderId="64" xfId="0" applyFont="1" applyFill="1" applyBorder="1" applyAlignment="1">
      <alignment horizontal="right" vertical="center"/>
    </xf>
    <xf numFmtId="0" fontId="18" fillId="10" borderId="65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 readingOrder="2"/>
    </xf>
    <xf numFmtId="0" fontId="15" fillId="0" borderId="0" xfId="0" applyFont="1" applyBorder="1" applyAlignment="1">
      <alignment horizontal="right" vertical="center" readingOrder="2"/>
    </xf>
    <xf numFmtId="0" fontId="15" fillId="0" borderId="4" xfId="0" applyFont="1" applyBorder="1" applyAlignment="1">
      <alignment horizontal="right" vertical="center" readingOrder="2"/>
    </xf>
    <xf numFmtId="0" fontId="10" fillId="0" borderId="13" xfId="0" applyFont="1" applyBorder="1" applyAlignment="1">
      <alignment horizontal="right" vertical="center" readingOrder="2"/>
    </xf>
    <xf numFmtId="0" fontId="10" fillId="0" borderId="17" xfId="0" applyFont="1" applyBorder="1" applyAlignment="1">
      <alignment horizontal="right" vertical="center" readingOrder="2"/>
    </xf>
    <xf numFmtId="0" fontId="10" fillId="0" borderId="22" xfId="0" applyFont="1" applyBorder="1" applyAlignment="1">
      <alignment horizontal="right" vertical="center" readingOrder="2"/>
    </xf>
    <xf numFmtId="0" fontId="18" fillId="12" borderId="52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8" fillId="12" borderId="52" xfId="0" applyFont="1" applyFill="1" applyBorder="1" applyAlignment="1">
      <alignment horizontal="center"/>
    </xf>
    <xf numFmtId="0" fontId="18" fillId="12" borderId="53" xfId="0" applyFont="1" applyFill="1" applyBorder="1" applyAlignment="1">
      <alignment horizontal="center"/>
    </xf>
    <xf numFmtId="0" fontId="18" fillId="12" borderId="51" xfId="0" applyFont="1" applyFill="1" applyBorder="1" applyAlignment="1">
      <alignment horizontal="center" vertical="center"/>
    </xf>
    <xf numFmtId="0" fontId="18" fillId="12" borderId="54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55" xfId="0" applyFont="1" applyFill="1" applyBorder="1" applyAlignment="1">
      <alignment horizontal="center" vertical="center"/>
    </xf>
    <xf numFmtId="0" fontId="14" fillId="0" borderId="73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readingOrder="2"/>
    </xf>
    <xf numFmtId="0" fontId="12" fillId="0" borderId="30" xfId="0" applyFont="1" applyBorder="1" applyAlignment="1">
      <alignment horizontal="center" vertical="center" readingOrder="2"/>
    </xf>
    <xf numFmtId="0" fontId="13" fillId="0" borderId="11" xfId="0" applyFont="1" applyBorder="1" applyAlignment="1">
      <alignment horizontal="center" vertical="center" readingOrder="2"/>
    </xf>
    <xf numFmtId="0" fontId="13" fillId="0" borderId="29" xfId="0" applyFont="1" applyBorder="1" applyAlignment="1">
      <alignment horizontal="center" vertical="center" readingOrder="2"/>
    </xf>
    <xf numFmtId="0" fontId="13" fillId="0" borderId="0" xfId="0" applyFont="1" applyBorder="1" applyAlignment="1">
      <alignment horizontal="center" vertical="center" readingOrder="2"/>
    </xf>
    <xf numFmtId="0" fontId="13" fillId="0" borderId="4" xfId="0" applyFont="1" applyBorder="1" applyAlignment="1">
      <alignment horizontal="center" vertical="center" readingOrder="2"/>
    </xf>
    <xf numFmtId="0" fontId="12" fillId="0" borderId="1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 readingOrder="2"/>
    </xf>
    <xf numFmtId="0" fontId="11" fillId="0" borderId="18" xfId="0" applyFont="1" applyBorder="1" applyAlignment="1">
      <alignment horizontal="center" vertical="center" readingOrder="2"/>
    </xf>
    <xf numFmtId="0" fontId="11" fillId="0" borderId="19" xfId="0" applyFont="1" applyBorder="1" applyAlignment="1">
      <alignment horizontal="center" vertical="center" readingOrder="2"/>
    </xf>
    <xf numFmtId="0" fontId="18" fillId="0" borderId="64" xfId="0" applyFont="1" applyBorder="1" applyAlignment="1">
      <alignment horizontal="right" vertical="center"/>
    </xf>
    <xf numFmtId="0" fontId="18" fillId="0" borderId="65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readingOrder="2"/>
    </xf>
    <xf numFmtId="0" fontId="11" fillId="0" borderId="68" xfId="0" applyFont="1" applyBorder="1" applyAlignment="1">
      <alignment horizontal="right"/>
    </xf>
    <xf numFmtId="0" fontId="11" fillId="0" borderId="66" xfId="0" applyFont="1" applyBorder="1" applyAlignment="1">
      <alignment horizontal="right"/>
    </xf>
    <xf numFmtId="0" fontId="18" fillId="4" borderId="3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horizontal="center" vertical="center"/>
    </xf>
    <xf numFmtId="0" fontId="18" fillId="12" borderId="52" xfId="0" applyFont="1" applyFill="1" applyBorder="1" applyAlignment="1">
      <alignment horizontal="center" vertical="center" wrapText="1"/>
    </xf>
    <xf numFmtId="0" fontId="18" fillId="12" borderId="53" xfId="0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3" fontId="18" fillId="3" borderId="57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0" fontId="11" fillId="10" borderId="61" xfId="0" applyFont="1" applyFill="1" applyBorder="1" applyAlignment="1">
      <alignment horizontal="right" vertical="center"/>
    </xf>
    <xf numFmtId="0" fontId="11" fillId="10" borderId="62" xfId="0" applyFont="1" applyFill="1" applyBorder="1" applyAlignment="1">
      <alignment horizontal="right" vertical="center"/>
    </xf>
    <xf numFmtId="0" fontId="11" fillId="10" borderId="63" xfId="0" applyFont="1" applyFill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18" borderId="85" xfId="0" applyFont="1" applyFill="1" applyBorder="1" applyAlignment="1">
      <alignment horizontal="center" vertical="center"/>
    </xf>
    <xf numFmtId="0" fontId="18" fillId="18" borderId="86" xfId="0" applyFont="1" applyFill="1" applyBorder="1" applyAlignment="1">
      <alignment horizontal="center" vertical="center"/>
    </xf>
    <xf numFmtId="0" fontId="18" fillId="18" borderId="87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right" vertical="center"/>
    </xf>
    <xf numFmtId="0" fontId="17" fillId="10" borderId="11" xfId="0" applyFont="1" applyFill="1" applyBorder="1" applyAlignment="1">
      <alignment horizontal="right" vertical="center"/>
    </xf>
    <xf numFmtId="0" fontId="17" fillId="10" borderId="29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readingOrder="2"/>
    </xf>
    <xf numFmtId="0" fontId="15" fillId="0" borderId="11" xfId="0" applyFont="1" applyBorder="1" applyAlignment="1">
      <alignment horizontal="center" vertical="center" readingOrder="2"/>
    </xf>
    <xf numFmtId="0" fontId="10" fillId="0" borderId="11" xfId="0" applyFont="1" applyBorder="1" applyAlignment="1">
      <alignment horizontal="center" vertical="center" readingOrder="2"/>
    </xf>
    <xf numFmtId="0" fontId="10" fillId="0" borderId="29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0" fontId="10" fillId="0" borderId="4" xfId="0" applyFont="1" applyBorder="1" applyAlignment="1">
      <alignment horizontal="center" vertical="center" readingOrder="2"/>
    </xf>
    <xf numFmtId="0" fontId="12" fillId="0" borderId="68" xfId="0" applyFont="1" applyBorder="1" applyAlignment="1">
      <alignment horizontal="left" vertical="center" readingOrder="2"/>
    </xf>
    <xf numFmtId="0" fontId="12" fillId="0" borderId="66" xfId="0" applyFont="1" applyBorder="1" applyAlignment="1">
      <alignment horizontal="left" vertical="center" readingOrder="2"/>
    </xf>
    <xf numFmtId="0" fontId="12" fillId="0" borderId="67" xfId="0" applyFont="1" applyBorder="1" applyAlignment="1">
      <alignment horizontal="left" vertical="center" readingOrder="2"/>
    </xf>
    <xf numFmtId="0" fontId="18" fillId="12" borderId="5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center" readingOrder="2"/>
    </xf>
    <xf numFmtId="0" fontId="12" fillId="0" borderId="17" xfId="0" applyFont="1" applyBorder="1" applyAlignment="1">
      <alignment horizontal="right" vertical="center" readingOrder="2"/>
    </xf>
    <xf numFmtId="0" fontId="12" fillId="0" borderId="22" xfId="0" applyFont="1" applyBorder="1" applyAlignment="1">
      <alignment horizontal="right" vertical="center" readingOrder="2"/>
    </xf>
    <xf numFmtId="0" fontId="12" fillId="0" borderId="19" xfId="0" applyFont="1" applyBorder="1" applyAlignment="1">
      <alignment horizontal="right" vertical="center" readingOrder="2"/>
    </xf>
    <xf numFmtId="0" fontId="12" fillId="0" borderId="30" xfId="0" applyFont="1" applyBorder="1" applyAlignment="1">
      <alignment horizontal="right" vertical="center" readingOrder="2"/>
    </xf>
    <xf numFmtId="0" fontId="13" fillId="0" borderId="18" xfId="0" applyFont="1" applyBorder="1" applyAlignment="1">
      <alignment horizontal="center" vertical="center" readingOrder="2"/>
    </xf>
    <xf numFmtId="0" fontId="13" fillId="0" borderId="19" xfId="0" applyFont="1" applyBorder="1" applyAlignment="1">
      <alignment horizontal="center" vertical="center" readingOrder="2"/>
    </xf>
    <xf numFmtId="0" fontId="18" fillId="12" borderId="69" xfId="0" applyFont="1" applyFill="1" applyBorder="1" applyAlignment="1">
      <alignment horizontal="center" vertical="center" wrapText="1"/>
    </xf>
    <xf numFmtId="0" fontId="18" fillId="12" borderId="70" xfId="0" applyFont="1" applyFill="1" applyBorder="1" applyAlignment="1">
      <alignment horizontal="center" vertical="center" wrapText="1"/>
    </xf>
    <xf numFmtId="0" fontId="18" fillId="12" borderId="7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8" borderId="56" xfId="0" applyFont="1" applyFill="1" applyBorder="1" applyAlignment="1">
      <alignment horizontal="center" vertical="center"/>
    </xf>
    <xf numFmtId="0" fontId="18" fillId="8" borderId="57" xfId="0" applyFont="1" applyFill="1" applyBorder="1" applyAlignment="1">
      <alignment horizontal="center" vertical="center"/>
    </xf>
    <xf numFmtId="0" fontId="18" fillId="12" borderId="51" xfId="0" applyFont="1" applyFill="1" applyBorder="1" applyAlignment="1">
      <alignment horizontal="center" vertical="center" wrapText="1"/>
    </xf>
    <xf numFmtId="0" fontId="18" fillId="12" borderId="54" xfId="0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 vertical="center" readingOrder="2"/>
    </xf>
    <xf numFmtId="0" fontId="15" fillId="17" borderId="84" xfId="0" applyFont="1" applyFill="1" applyBorder="1" applyAlignment="1">
      <alignment horizontal="center" vertical="center" readingOrder="2"/>
    </xf>
    <xf numFmtId="0" fontId="15" fillId="17" borderId="23" xfId="0" applyFont="1" applyFill="1" applyBorder="1" applyAlignment="1">
      <alignment horizontal="center" vertical="center" readingOrder="2"/>
    </xf>
    <xf numFmtId="0" fontId="15" fillId="10" borderId="21" xfId="0" applyFont="1" applyFill="1" applyBorder="1" applyAlignment="1">
      <alignment horizontal="center" vertical="center" readingOrder="2"/>
    </xf>
    <xf numFmtId="0" fontId="15" fillId="10" borderId="84" xfId="0" applyFont="1" applyFill="1" applyBorder="1" applyAlignment="1">
      <alignment horizontal="center" vertical="center" readingOrder="2"/>
    </xf>
    <xf numFmtId="0" fontId="15" fillId="10" borderId="23" xfId="0" applyFont="1" applyFill="1" applyBorder="1" applyAlignment="1">
      <alignment horizontal="center" vertical="center" readingOrder="2"/>
    </xf>
    <xf numFmtId="0" fontId="18" fillId="10" borderId="21" xfId="0" applyFont="1" applyFill="1" applyBorder="1" applyAlignment="1">
      <alignment horizontal="center" vertical="center"/>
    </xf>
    <xf numFmtId="0" fontId="18" fillId="10" borderId="84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/>
    </xf>
    <xf numFmtId="0" fontId="14" fillId="0" borderId="88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right" vertical="center" readingOrder="2"/>
    </xf>
    <xf numFmtId="0" fontId="15" fillId="0" borderId="17" xfId="0" applyFont="1" applyBorder="1" applyAlignment="1">
      <alignment horizontal="right" vertical="center" readingOrder="2"/>
    </xf>
    <xf numFmtId="0" fontId="15" fillId="0" borderId="22" xfId="0" applyFont="1" applyBorder="1" applyAlignment="1">
      <alignment horizontal="right" vertical="center" readingOrder="2"/>
    </xf>
    <xf numFmtId="0" fontId="15" fillId="0" borderId="1" xfId="0" applyFont="1" applyBorder="1" applyAlignment="1">
      <alignment horizontal="left" vertical="center" readingOrder="2"/>
    </xf>
    <xf numFmtId="0" fontId="15" fillId="0" borderId="0" xfId="0" applyFont="1" applyBorder="1" applyAlignment="1">
      <alignment horizontal="left" vertical="center" readingOrder="2"/>
    </xf>
    <xf numFmtId="0" fontId="15" fillId="0" borderId="4" xfId="0" applyFont="1" applyBorder="1" applyAlignment="1">
      <alignment horizontal="left" vertical="center" readingOrder="2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5" fillId="12" borderId="69" xfId="0" applyFont="1" applyFill="1" applyBorder="1" applyAlignment="1">
      <alignment horizontal="center" vertical="center" readingOrder="2"/>
    </xf>
    <xf numFmtId="0" fontId="15" fillId="12" borderId="70" xfId="0" applyFont="1" applyFill="1" applyBorder="1" applyAlignment="1">
      <alignment horizontal="center" vertical="center" readingOrder="2"/>
    </xf>
    <xf numFmtId="0" fontId="15" fillId="12" borderId="72" xfId="0" applyFont="1" applyFill="1" applyBorder="1" applyAlignment="1">
      <alignment horizontal="center" vertical="center" readingOrder="2"/>
    </xf>
    <xf numFmtId="0" fontId="18" fillId="12" borderId="21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 readingOrder="2"/>
    </xf>
    <xf numFmtId="0" fontId="15" fillId="2" borderId="57" xfId="0" applyFont="1" applyFill="1" applyBorder="1" applyAlignment="1">
      <alignment horizontal="center" vertical="center" readingOrder="2"/>
    </xf>
    <xf numFmtId="0" fontId="15" fillId="0" borderId="0" xfId="0" applyFont="1" applyBorder="1" applyAlignment="1">
      <alignment horizontal="right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readingOrder="2"/>
    </xf>
    <xf numFmtId="0" fontId="18" fillId="0" borderId="30" xfId="0" applyFont="1" applyBorder="1" applyAlignment="1">
      <alignment horizontal="center" vertical="center"/>
    </xf>
    <xf numFmtId="0" fontId="18" fillId="12" borderId="43" xfId="0" applyFont="1" applyFill="1" applyBorder="1" applyAlignment="1">
      <alignment horizontal="center" vertical="center"/>
    </xf>
    <xf numFmtId="0" fontId="18" fillId="12" borderId="39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readingOrder="2"/>
    </xf>
    <xf numFmtId="0" fontId="15" fillId="0" borderId="57" xfId="0" applyFont="1" applyBorder="1" applyAlignment="1">
      <alignment horizontal="center" vertical="center" readingOrder="2"/>
    </xf>
    <xf numFmtId="0" fontId="15" fillId="0" borderId="54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5" fillId="12" borderId="50" xfId="0" applyFont="1" applyFill="1" applyBorder="1" applyAlignment="1">
      <alignment horizontal="center" vertical="center" readingOrder="2"/>
    </xf>
    <xf numFmtId="0" fontId="15" fillId="12" borderId="16" xfId="0" applyFont="1" applyFill="1" applyBorder="1" applyAlignment="1">
      <alignment horizontal="center" vertical="center" readingOrder="2"/>
    </xf>
    <xf numFmtId="0" fontId="15" fillId="12" borderId="46" xfId="0" applyFont="1" applyFill="1" applyBorder="1" applyAlignment="1">
      <alignment horizontal="center" vertical="center" readingOrder="2"/>
    </xf>
    <xf numFmtId="0" fontId="15" fillId="0" borderId="52" xfId="0" applyFont="1" applyBorder="1" applyAlignment="1">
      <alignment horizontal="center" vertical="center" readingOrder="2"/>
    </xf>
    <xf numFmtId="0" fontId="15" fillId="0" borderId="69" xfId="0" applyFont="1" applyBorder="1" applyAlignment="1">
      <alignment horizontal="center" vertical="center" readingOrder="2"/>
    </xf>
    <xf numFmtId="0" fontId="15" fillId="0" borderId="53" xfId="0" applyFont="1" applyBorder="1" applyAlignment="1">
      <alignment horizontal="center" vertical="center" readingOrder="2"/>
    </xf>
    <xf numFmtId="0" fontId="15" fillId="0" borderId="3" xfId="0" applyFont="1" applyBorder="1" applyAlignment="1">
      <alignment horizontal="center" vertical="center" readingOrder="2"/>
    </xf>
    <xf numFmtId="0" fontId="15" fillId="0" borderId="2" xfId="0" applyFont="1" applyBorder="1" applyAlignment="1">
      <alignment horizontal="center" vertical="center" readingOrder="2"/>
    </xf>
    <xf numFmtId="0" fontId="15" fillId="0" borderId="55" xfId="0" applyFont="1" applyBorder="1" applyAlignment="1">
      <alignment horizontal="center" vertical="center" readingOrder="2"/>
    </xf>
    <xf numFmtId="0" fontId="15" fillId="0" borderId="57" xfId="0" applyFont="1" applyBorder="1" applyAlignment="1">
      <alignment horizontal="center" vertical="center" wrapText="1" readingOrder="2"/>
    </xf>
    <xf numFmtId="0" fontId="15" fillId="0" borderId="79" xfId="0" applyFont="1" applyBorder="1" applyAlignment="1">
      <alignment horizontal="center" vertical="center" wrapText="1" readingOrder="2"/>
    </xf>
    <xf numFmtId="0" fontId="15" fillId="0" borderId="58" xfId="0" applyFont="1" applyBorder="1" applyAlignment="1">
      <alignment horizontal="center" vertical="center" wrapText="1" readingOrder="2"/>
    </xf>
    <xf numFmtId="0" fontId="18" fillId="12" borderId="6" xfId="0" applyFont="1" applyFill="1" applyBorder="1" applyAlignment="1">
      <alignment horizontal="center" vertical="center" wrapText="1"/>
    </xf>
    <xf numFmtId="0" fontId="15" fillId="12" borderId="42" xfId="0" applyFont="1" applyFill="1" applyBorder="1" applyAlignment="1">
      <alignment horizontal="center" vertical="center" readingOrder="2"/>
    </xf>
    <xf numFmtId="0" fontId="15" fillId="12" borderId="3" xfId="0" applyFont="1" applyFill="1" applyBorder="1" applyAlignment="1">
      <alignment horizontal="center" vertical="center" readingOrder="2"/>
    </xf>
    <xf numFmtId="0" fontId="14" fillId="7" borderId="56" xfId="0" applyFont="1" applyFill="1" applyBorder="1" applyAlignment="1">
      <alignment horizontal="center" vertical="center"/>
    </xf>
    <xf numFmtId="0" fontId="14" fillId="7" borderId="5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center" vertical="center" wrapText="1" readingOrder="2"/>
    </xf>
    <xf numFmtId="0" fontId="14" fillId="12" borderId="52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53" xfId="0" applyFont="1" applyFill="1" applyBorder="1" applyAlignment="1">
      <alignment horizontal="center" vertical="center"/>
    </xf>
    <xf numFmtId="0" fontId="14" fillId="12" borderId="51" xfId="0" applyFont="1" applyFill="1" applyBorder="1" applyAlignment="1">
      <alignment horizontal="center" vertical="center"/>
    </xf>
    <xf numFmtId="0" fontId="14" fillId="12" borderId="54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readingOrder="2"/>
    </xf>
    <xf numFmtId="0" fontId="15" fillId="0" borderId="17" xfId="0" applyFont="1" applyBorder="1" applyAlignment="1">
      <alignment horizontal="center" vertical="center" readingOrder="2"/>
    </xf>
    <xf numFmtId="0" fontId="15" fillId="0" borderId="12" xfId="0" applyFont="1" applyBorder="1" applyAlignment="1">
      <alignment horizontal="center" vertical="center" readingOrder="2"/>
    </xf>
    <xf numFmtId="0" fontId="15" fillId="0" borderId="31" xfId="0" applyFont="1" applyBorder="1" applyAlignment="1">
      <alignment horizontal="center" vertical="center" readingOrder="2"/>
    </xf>
    <xf numFmtId="0" fontId="14" fillId="12" borderId="39" xfId="0" applyFont="1" applyFill="1" applyBorder="1" applyAlignment="1">
      <alignment horizontal="center" vertical="center"/>
    </xf>
    <xf numFmtId="0" fontId="14" fillId="12" borderId="40" xfId="0" applyFont="1" applyFill="1" applyBorder="1" applyAlignment="1">
      <alignment horizontal="center" vertical="center"/>
    </xf>
    <xf numFmtId="0" fontId="14" fillId="12" borderId="21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readingOrder="2"/>
    </xf>
    <xf numFmtId="0" fontId="14" fillId="7" borderId="26" xfId="0" applyFont="1" applyFill="1" applyBorder="1" applyAlignment="1" applyProtection="1">
      <alignment horizontal="center" vertical="center" wrapText="1"/>
      <protection locked="0"/>
    </xf>
    <xf numFmtId="0" fontId="14" fillId="7" borderId="24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wrapText="1" readingOrder="2"/>
    </xf>
    <xf numFmtId="0" fontId="15" fillId="0" borderId="11" xfId="0" applyFont="1" applyBorder="1" applyAlignment="1">
      <alignment horizontal="right" vertical="center" wrapText="1" readingOrder="2"/>
    </xf>
    <xf numFmtId="0" fontId="15" fillId="0" borderId="29" xfId="0" applyFont="1" applyBorder="1" applyAlignment="1">
      <alignment horizontal="right" vertical="center" wrapText="1" readingOrder="2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5" borderId="5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readingOrder="2"/>
    </xf>
    <xf numFmtId="0" fontId="18" fillId="0" borderId="73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readingOrder="2"/>
    </xf>
    <xf numFmtId="0" fontId="15" fillId="0" borderId="77" xfId="0" applyFont="1" applyBorder="1" applyAlignment="1">
      <alignment horizontal="center" vertical="center" readingOrder="2"/>
    </xf>
    <xf numFmtId="0" fontId="15" fillId="0" borderId="77" xfId="0" applyFont="1" applyBorder="1" applyAlignment="1">
      <alignment horizontal="center" vertical="justify" readingOrder="2"/>
    </xf>
    <xf numFmtId="0" fontId="18" fillId="0" borderId="77" xfId="0" applyFont="1" applyBorder="1" applyAlignment="1">
      <alignment horizontal="center"/>
    </xf>
    <xf numFmtId="0" fontId="15" fillId="0" borderId="73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readingOrder="2"/>
    </xf>
    <xf numFmtId="0" fontId="15" fillId="6" borderId="3" xfId="0" applyFont="1" applyFill="1" applyBorder="1" applyAlignment="1">
      <alignment horizontal="center" vertical="center" wrapText="1"/>
    </xf>
    <xf numFmtId="0" fontId="15" fillId="6" borderId="55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 readingOrder="2"/>
    </xf>
    <xf numFmtId="0" fontId="15" fillId="0" borderId="19" xfId="0" applyFont="1" applyBorder="1" applyAlignment="1">
      <alignment horizontal="center" vertical="center" wrapText="1" readingOrder="2"/>
    </xf>
    <xf numFmtId="0" fontId="15" fillId="0" borderId="1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 readingOrder="2"/>
    </xf>
    <xf numFmtId="0" fontId="15" fillId="6" borderId="55" xfId="0" applyFont="1" applyFill="1" applyBorder="1" applyAlignment="1">
      <alignment horizontal="center" vertical="center" wrapText="1" readingOrder="2"/>
    </xf>
    <xf numFmtId="0" fontId="15" fillId="10" borderId="3" xfId="0" applyFont="1" applyFill="1" applyBorder="1" applyAlignment="1">
      <alignment horizontal="center" vertical="center" wrapText="1" readingOrder="2"/>
    </xf>
    <xf numFmtId="0" fontId="15" fillId="6" borderId="57" xfId="0" applyFont="1" applyFill="1" applyBorder="1" applyAlignment="1">
      <alignment horizontal="center" vertical="center" wrapText="1" readingOrder="2"/>
    </xf>
    <xf numFmtId="0" fontId="15" fillId="6" borderId="58" xfId="0" applyFont="1" applyFill="1" applyBorder="1" applyAlignment="1">
      <alignment horizontal="center" vertical="center" wrapText="1" readingOrder="2"/>
    </xf>
    <xf numFmtId="0" fontId="15" fillId="10" borderId="57" xfId="0" applyFont="1" applyFill="1" applyBorder="1" applyAlignment="1">
      <alignment horizontal="center" vertical="center" wrapText="1" readingOrder="2"/>
    </xf>
    <xf numFmtId="0" fontId="15" fillId="0" borderId="5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right" vertical="center" wrapText="1" readingOrder="2"/>
    </xf>
    <xf numFmtId="0" fontId="15" fillId="0" borderId="19" xfId="0" applyFont="1" applyBorder="1" applyAlignment="1">
      <alignment horizontal="right" vertical="center" wrapText="1" readingOrder="2"/>
    </xf>
    <xf numFmtId="0" fontId="15" fillId="0" borderId="30" xfId="0" applyFont="1" applyBorder="1" applyAlignment="1">
      <alignment horizontal="right" vertical="center" wrapText="1" readingOrder="2"/>
    </xf>
    <xf numFmtId="0" fontId="15" fillId="0" borderId="36" xfId="0" applyFont="1" applyBorder="1" applyAlignment="1">
      <alignment horizontal="center" vertical="center" wrapText="1" readingOrder="2"/>
    </xf>
    <xf numFmtId="0" fontId="15" fillId="0" borderId="14" xfId="0" applyFont="1" applyBorder="1" applyAlignment="1">
      <alignment horizontal="center" vertical="center" wrapText="1" readingOrder="2"/>
    </xf>
    <xf numFmtId="0" fontId="15" fillId="0" borderId="41" xfId="0" applyFont="1" applyBorder="1" applyAlignment="1">
      <alignment horizontal="center" vertical="center" wrapText="1" readingOrder="2"/>
    </xf>
    <xf numFmtId="0" fontId="15" fillId="0" borderId="20" xfId="0" applyFont="1" applyBorder="1" applyAlignment="1">
      <alignment horizontal="center" vertical="center" wrapText="1" readingOrder="2"/>
    </xf>
    <xf numFmtId="0" fontId="15" fillId="0" borderId="4" xfId="0" applyFont="1" applyBorder="1" applyAlignment="1">
      <alignment horizontal="center" vertical="center" wrapText="1" readingOrder="2"/>
    </xf>
    <xf numFmtId="0" fontId="15" fillId="5" borderId="10" xfId="0" applyFont="1" applyFill="1" applyBorder="1" applyAlignment="1">
      <alignment horizontal="center" vertical="center" wrapText="1" readingOrder="2"/>
    </xf>
    <xf numFmtId="0" fontId="15" fillId="5" borderId="5" xfId="0" applyFont="1" applyFill="1" applyBorder="1" applyAlignment="1">
      <alignment horizontal="center" vertical="center" wrapText="1" readingOrder="2"/>
    </xf>
    <xf numFmtId="0" fontId="15" fillId="5" borderId="34" xfId="0" applyFont="1" applyFill="1" applyBorder="1" applyAlignment="1">
      <alignment horizontal="center" vertical="center" wrapText="1" readingOrder="2"/>
    </xf>
    <xf numFmtId="0" fontId="15" fillId="5" borderId="2" xfId="0" applyFont="1" applyFill="1" applyBorder="1" applyAlignment="1">
      <alignment horizontal="center" vertical="center" wrapText="1" readingOrder="2"/>
    </xf>
    <xf numFmtId="0" fontId="15" fillId="5" borderId="32" xfId="0" applyFont="1" applyFill="1" applyBorder="1" applyAlignment="1">
      <alignment horizontal="center" vertical="center" wrapText="1" readingOrder="2"/>
    </xf>
    <xf numFmtId="0" fontId="15" fillId="0" borderId="15" xfId="0" applyFont="1" applyBorder="1" applyAlignment="1">
      <alignment horizontal="center" vertical="center" wrapText="1" readingOrder="2"/>
    </xf>
    <xf numFmtId="0" fontId="15" fillId="0" borderId="37" xfId="0" applyFont="1" applyBorder="1" applyAlignment="1">
      <alignment horizontal="center" vertical="center" wrapText="1" readingOrder="2"/>
    </xf>
    <xf numFmtId="0" fontId="15" fillId="0" borderId="49" xfId="0" applyFont="1" applyBorder="1" applyAlignment="1">
      <alignment horizontal="center" vertical="center" wrapText="1" readingOrder="2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justify" readingOrder="2"/>
    </xf>
    <xf numFmtId="0" fontId="15" fillId="0" borderId="59" xfId="0" applyFont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 wrapText="1" readingOrder="2"/>
    </xf>
    <xf numFmtId="0" fontId="15" fillId="11" borderId="25" xfId="0" applyFont="1" applyFill="1" applyBorder="1" applyAlignment="1">
      <alignment horizontal="center" vertical="center" wrapText="1" readingOrder="2"/>
    </xf>
    <xf numFmtId="0" fontId="15" fillId="0" borderId="39" xfId="0" applyFont="1" applyBorder="1" applyAlignment="1">
      <alignment horizontal="center" vertical="center" wrapText="1" readingOrder="2"/>
    </xf>
    <xf numFmtId="0" fontId="15" fillId="0" borderId="26" xfId="0" applyFont="1" applyBorder="1" applyAlignment="1">
      <alignment horizontal="center" vertical="center" wrapText="1" readingOrder="2"/>
    </xf>
    <xf numFmtId="0" fontId="15" fillId="0" borderId="24" xfId="0" applyFont="1" applyBorder="1" applyAlignment="1">
      <alignment horizontal="center" vertical="center" wrapText="1" readingOrder="2"/>
    </xf>
    <xf numFmtId="0" fontId="15" fillId="11" borderId="47" xfId="0" applyFont="1" applyFill="1" applyBorder="1" applyAlignment="1">
      <alignment horizontal="center" vertical="center" wrapText="1" readingOrder="2"/>
    </xf>
    <xf numFmtId="0" fontId="15" fillId="11" borderId="33" xfId="0" applyFont="1" applyFill="1" applyBorder="1" applyAlignment="1">
      <alignment horizontal="center" vertical="center" wrapText="1" readingOrder="2"/>
    </xf>
    <xf numFmtId="0" fontId="15" fillId="0" borderId="6" xfId="0" applyFont="1" applyBorder="1" applyAlignment="1">
      <alignment horizontal="center" vertical="center" wrapText="1" readingOrder="2"/>
    </xf>
    <xf numFmtId="0" fontId="2" fillId="4" borderId="4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295276</xdr:colOff>
      <xdr:row>5</xdr:row>
      <xdr:rowOff>57150</xdr:rowOff>
    </xdr:from>
    <xdr:to>
      <xdr:col>10</xdr:col>
      <xdr:colOff>342900</xdr:colOff>
      <xdr:row>5</xdr:row>
      <xdr:rowOff>352425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flipH="1">
          <a:off x="11228946300" y="2314575"/>
          <a:ext cx="5534024" cy="295275"/>
        </a:xfrm>
        <a:prstGeom prst="leftRightArrow">
          <a:avLst>
            <a:gd name="adj1" fmla="val 50000"/>
            <a:gd name="adj2" fmla="val 504000"/>
          </a:avLst>
        </a:prstGeom>
        <a:gradFill rotWithShape="0">
          <a:gsLst>
            <a:gs pos="0">
              <a:srgbClr val="666666"/>
            </a:gs>
            <a:gs pos="50000">
              <a:srgbClr val="CCCCCC"/>
            </a:gs>
            <a:gs pos="100000">
              <a:srgbClr val="666666"/>
            </a:gs>
          </a:gsLst>
          <a:lin ang="18900000" scaled="1"/>
        </a:gradFill>
        <a:ln w="12700">
          <a:solidFill>
            <a:srgbClr val="666666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85725</xdr:rowOff>
    </xdr:from>
    <xdr:to>
      <xdr:col>3</xdr:col>
      <xdr:colOff>0</xdr:colOff>
      <xdr:row>4</xdr:row>
      <xdr:rowOff>781050</xdr:rowOff>
    </xdr:to>
    <xdr:pic>
      <xdr:nvPicPr>
        <xdr:cNvPr id="2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0356" t="7777" r="12946"/>
        <a:stretch>
          <a:fillRect/>
        </a:stretch>
      </xdr:blipFill>
      <xdr:spPr bwMode="auto">
        <a:xfrm>
          <a:off x="176907825" y="16859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606;&#1575;&#1605;&#1607;%20&#1607;&#1575;&#1740;%20&#1575;&#1585;&#1580;&#1575;&#1593;%20&#1588;&#1583;&#1607;%20&#1583;&#1585;%20&#1587;&#1575;&#1604;%2096\&#1570;&#1602;&#1575;&#1740;%20&#1583;&#1705;&#1578;&#1585;%20&#1585;&#1581;&#1740;&#1605;%20&#1606;&#1740;&#1575;\&#1606;&#1608;&#1585;&#1605;&#1606;&#1583;&#1740;\&#1578;&#1601;&#1575;&#1607;&#1605;%20&#1606;&#1575;&#1605;&#1607;%2097\&#1606;&#1587;&#1582;&#1607;%20&#1575;&#1608;&#1604;&#1740;&#1607;%20&#1578;&#1601;&#1575;&#1607;&#1605;%20&#1606;&#1575;&#1605;&#1607;%2097&#1583;&#1575;&#1606;&#1588;&#1711;&#1575;&#1607;&#1607;&#1575;&#1740;%20&#1593;&#1604;&#1608;&#1605;%20&#1662;&#1586;&#1588;&#1705;&#1740;\&#1583;&#1575;&#1606;&#1588;&#1603;&#1583;&#1607;%20&#1662;&#1586;&#1588;&#1603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لد"/>
      <sheetName val="فرم روكش "/>
      <sheetName val="فرم 1"/>
      <sheetName val="فرم 2"/>
      <sheetName val="فرم 3"/>
      <sheetName val="فرم4"/>
      <sheetName val="فرم 7"/>
      <sheetName val="فرم9"/>
      <sheetName val="عملکرد"/>
      <sheetName val="خلاصه عملکرد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D17">
            <v>2514</v>
          </cell>
          <cell r="G17">
            <v>611</v>
          </cell>
        </row>
        <row r="18">
          <cell r="D18">
            <v>89</v>
          </cell>
          <cell r="G18">
            <v>15</v>
          </cell>
        </row>
        <row r="19">
          <cell r="G19">
            <v>10</v>
          </cell>
        </row>
        <row r="20">
          <cell r="G20">
            <v>122</v>
          </cell>
        </row>
      </sheetData>
      <sheetData sheetId="9">
        <row r="29">
          <cell r="F29">
            <v>288021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3:K17"/>
  <sheetViews>
    <sheetView rightToLeft="1" topLeftCell="A7" workbookViewId="0">
      <selection activeCell="B12" sqref="B12:K12"/>
    </sheetView>
  </sheetViews>
  <sheetFormatPr defaultRowHeight="15"/>
  <cols>
    <col min="1" max="16384" width="9" style="18"/>
  </cols>
  <sheetData>
    <row r="3" spans="2:11" ht="69" customHeight="1">
      <c r="B3" s="229" t="s">
        <v>260</v>
      </c>
      <c r="C3" s="229"/>
      <c r="D3" s="229"/>
      <c r="E3" s="229"/>
      <c r="F3" s="229"/>
      <c r="G3" s="229"/>
      <c r="H3" s="229"/>
      <c r="I3" s="229"/>
      <c r="J3" s="229"/>
      <c r="K3" s="229"/>
    </row>
    <row r="4" spans="2:11" ht="44.25" customHeight="1">
      <c r="B4" s="231" t="s">
        <v>257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2:11">
      <c r="E5" s="19"/>
    </row>
    <row r="6" spans="2:11" ht="39" customHeight="1"/>
    <row r="7" spans="2:11">
      <c r="E7" s="20"/>
    </row>
    <row r="8" spans="2:11" ht="59.25" customHeight="1">
      <c r="B8" s="230" t="s">
        <v>189</v>
      </c>
      <c r="C8" s="230"/>
      <c r="D8" s="230"/>
      <c r="E8" s="230"/>
      <c r="F8" s="230"/>
      <c r="G8" s="230"/>
      <c r="H8" s="230"/>
      <c r="I8" s="230"/>
      <c r="J8" s="230"/>
      <c r="K8" s="230"/>
    </row>
    <row r="9" spans="2:11" ht="45" customHeight="1">
      <c r="B9" s="19"/>
      <c r="C9" s="19"/>
      <c r="D9" s="19"/>
      <c r="E9" s="19"/>
      <c r="F9" s="19"/>
      <c r="G9" s="19"/>
      <c r="H9" s="19"/>
      <c r="I9" s="19"/>
      <c r="J9" s="19"/>
    </row>
    <row r="10" spans="2:11" ht="56.25" customHeight="1">
      <c r="B10" s="230" t="s">
        <v>261</v>
      </c>
      <c r="C10" s="230"/>
      <c r="D10" s="230"/>
      <c r="E10" s="230"/>
      <c r="F10" s="230"/>
      <c r="G10" s="230"/>
      <c r="H10" s="230"/>
      <c r="I10" s="230"/>
      <c r="J10" s="230"/>
      <c r="K10" s="230"/>
    </row>
    <row r="11" spans="2:11" ht="24.75" customHeight="1">
      <c r="B11" s="19"/>
      <c r="C11" s="19"/>
      <c r="D11" s="19"/>
      <c r="E11" s="19"/>
      <c r="F11" s="19"/>
      <c r="G11" s="19"/>
      <c r="H11" s="19"/>
      <c r="I11" s="19"/>
      <c r="J11" s="19"/>
    </row>
    <row r="12" spans="2:11" ht="41.25" customHeight="1">
      <c r="B12" s="230" t="s">
        <v>156</v>
      </c>
      <c r="C12" s="230"/>
      <c r="D12" s="230"/>
      <c r="E12" s="230"/>
      <c r="F12" s="230"/>
      <c r="G12" s="230"/>
      <c r="H12" s="230"/>
      <c r="I12" s="230"/>
      <c r="J12" s="230"/>
      <c r="K12" s="230"/>
    </row>
    <row r="13" spans="2:11" ht="23.25" customHeight="1">
      <c r="E13" s="19"/>
    </row>
    <row r="14" spans="2:11" ht="55.5" customHeight="1">
      <c r="B14" s="230" t="s">
        <v>157</v>
      </c>
      <c r="C14" s="230"/>
      <c r="D14" s="230"/>
      <c r="E14" s="230"/>
      <c r="F14" s="230"/>
      <c r="G14" s="230"/>
      <c r="H14" s="230"/>
      <c r="I14" s="230"/>
      <c r="J14" s="230"/>
      <c r="K14" s="230"/>
    </row>
    <row r="15" spans="2:11">
      <c r="E15" s="19"/>
    </row>
    <row r="16" spans="2:11" ht="48" customHeight="1">
      <c r="B16" s="229" t="s">
        <v>146</v>
      </c>
      <c r="C16" s="229"/>
      <c r="D16" s="229"/>
      <c r="E16" s="229"/>
      <c r="F16" s="229"/>
      <c r="G16" s="229"/>
      <c r="H16" s="229"/>
      <c r="I16" s="229"/>
      <c r="J16" s="229"/>
      <c r="K16" s="229"/>
    </row>
    <row r="17" spans="2:11" ht="39.75" customHeight="1">
      <c r="B17" s="229" t="s">
        <v>190</v>
      </c>
      <c r="C17" s="229"/>
      <c r="D17" s="229"/>
      <c r="E17" s="229"/>
      <c r="F17" s="229"/>
      <c r="G17" s="229"/>
      <c r="H17" s="229"/>
      <c r="I17" s="229"/>
      <c r="J17" s="229"/>
      <c r="K17" s="229"/>
    </row>
  </sheetData>
  <mergeCells count="8">
    <mergeCell ref="B16:K16"/>
    <mergeCell ref="B17:K17"/>
    <mergeCell ref="B3:K3"/>
    <mergeCell ref="B14:K14"/>
    <mergeCell ref="B4:K4"/>
    <mergeCell ref="B8:K8"/>
    <mergeCell ref="B10:K10"/>
    <mergeCell ref="B12:K12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M23"/>
  <sheetViews>
    <sheetView rightToLeft="1" tabSelected="1" workbookViewId="0">
      <selection activeCell="B9" sqref="B9"/>
    </sheetView>
  </sheetViews>
  <sheetFormatPr defaultRowHeight="12.75"/>
  <cols>
    <col min="1" max="1" width="11.125" style="22" customWidth="1"/>
    <col min="2" max="2" width="17.25" style="22" customWidth="1"/>
    <col min="3" max="3" width="6.75" style="22" customWidth="1"/>
    <col min="4" max="4" width="13" style="22" customWidth="1"/>
    <col min="5" max="5" width="13.375" style="22" customWidth="1"/>
    <col min="6" max="6" width="8.875" style="22" customWidth="1"/>
    <col min="7" max="7" width="14.5" style="22" customWidth="1"/>
    <col min="8" max="8" width="10.75" style="22" customWidth="1"/>
    <col min="9" max="9" width="8.625" style="22" customWidth="1"/>
    <col min="10" max="10" width="13.375" style="22" customWidth="1"/>
    <col min="11" max="11" width="12.5" style="22" customWidth="1"/>
    <col min="12" max="12" width="10.25" style="22" customWidth="1"/>
    <col min="13" max="16384" width="9" style="22"/>
  </cols>
  <sheetData>
    <row r="1" spans="2:12" ht="15" customHeight="1"/>
    <row r="2" spans="2:12" ht="15" customHeight="1" thickBot="1"/>
    <row r="3" spans="2:12" ht="48" customHeight="1">
      <c r="B3" s="387" t="s">
        <v>191</v>
      </c>
      <c r="C3" s="388"/>
      <c r="D3" s="388"/>
      <c r="E3" s="496" t="s">
        <v>199</v>
      </c>
      <c r="F3" s="496"/>
      <c r="G3" s="496"/>
      <c r="H3" s="496"/>
      <c r="I3" s="496"/>
      <c r="J3" s="496"/>
      <c r="K3" s="496"/>
      <c r="L3" s="497"/>
    </row>
    <row r="4" spans="2:12" ht="53.25" customHeight="1">
      <c r="B4" s="484" t="s">
        <v>151</v>
      </c>
      <c r="C4" s="485"/>
      <c r="D4" s="485"/>
      <c r="E4" s="382"/>
      <c r="F4" s="382"/>
      <c r="G4" s="382"/>
      <c r="H4" s="382"/>
      <c r="I4" s="382"/>
      <c r="J4" s="382"/>
      <c r="K4" s="382"/>
      <c r="L4" s="498"/>
    </row>
    <row r="5" spans="2:12" ht="42" customHeight="1" thickBot="1">
      <c r="B5" s="480" t="s">
        <v>197</v>
      </c>
      <c r="C5" s="481"/>
      <c r="D5" s="481"/>
      <c r="E5" s="482" t="s">
        <v>161</v>
      </c>
      <c r="F5" s="482"/>
      <c r="G5" s="482"/>
      <c r="H5" s="482"/>
      <c r="I5" s="482"/>
      <c r="J5" s="482"/>
      <c r="K5" s="482"/>
      <c r="L5" s="483"/>
    </row>
    <row r="6" spans="2:12" ht="32.25" customHeight="1" thickBot="1">
      <c r="B6" s="499" t="s">
        <v>160</v>
      </c>
      <c r="C6" s="500"/>
      <c r="D6" s="500"/>
      <c r="E6" s="500"/>
      <c r="F6" s="500"/>
      <c r="G6" s="500"/>
      <c r="H6" s="500"/>
      <c r="I6" s="500"/>
      <c r="J6" s="500"/>
      <c r="K6" s="500"/>
      <c r="L6" s="501"/>
    </row>
    <row r="7" spans="2:12" ht="15.75" customHeight="1">
      <c r="B7" s="115"/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>
      <c r="B8" s="515" t="s">
        <v>198</v>
      </c>
      <c r="C8" s="516"/>
      <c r="D8" s="516"/>
      <c r="E8" s="516"/>
      <c r="F8" s="516"/>
      <c r="G8" s="516"/>
      <c r="H8" s="516"/>
      <c r="I8" s="516"/>
      <c r="J8" s="516"/>
      <c r="K8" s="516"/>
      <c r="L8" s="517"/>
    </row>
    <row r="9" spans="2:12">
      <c r="B9" s="113"/>
      <c r="C9" s="116" t="s">
        <v>104</v>
      </c>
      <c r="D9" s="116" t="s">
        <v>128</v>
      </c>
      <c r="E9" s="116" t="s">
        <v>105</v>
      </c>
      <c r="F9" s="116" t="s">
        <v>106</v>
      </c>
      <c r="G9" s="116" t="s">
        <v>107</v>
      </c>
      <c r="H9" s="116" t="s">
        <v>108</v>
      </c>
      <c r="I9" s="116" t="s">
        <v>109</v>
      </c>
      <c r="J9" s="117" t="s">
        <v>110</v>
      </c>
      <c r="K9" s="116" t="s">
        <v>111</v>
      </c>
      <c r="L9" s="118" t="s">
        <v>1</v>
      </c>
    </row>
    <row r="10" spans="2:12">
      <c r="B10" s="113" t="s">
        <v>32</v>
      </c>
      <c r="C10" s="122"/>
      <c r="D10" s="122"/>
      <c r="E10" s="122"/>
      <c r="F10" s="122"/>
      <c r="G10" s="122"/>
      <c r="H10" s="122"/>
      <c r="I10" s="122"/>
      <c r="J10" s="123"/>
      <c r="K10" s="41"/>
      <c r="L10" s="119">
        <f>K10+J10+I10+H10+G10+F10+E10+D10+C10</f>
        <v>0</v>
      </c>
    </row>
    <row r="11" spans="2:12" ht="22.5" customHeight="1">
      <c r="B11" s="423"/>
      <c r="C11" s="424"/>
      <c r="D11" s="424"/>
      <c r="E11" s="424"/>
      <c r="F11" s="424"/>
      <c r="G11" s="424"/>
      <c r="H11" s="424"/>
      <c r="I11" s="424"/>
      <c r="J11" s="424"/>
      <c r="K11" s="424"/>
      <c r="L11" s="506"/>
    </row>
    <row r="12" spans="2:12" ht="18.75" customHeight="1">
      <c r="B12" s="507" t="s">
        <v>8</v>
      </c>
      <c r="C12" s="508"/>
      <c r="D12" s="508"/>
      <c r="E12" s="508"/>
      <c r="F12" s="508"/>
      <c r="G12" s="508"/>
      <c r="H12" s="508"/>
      <c r="I12" s="509"/>
      <c r="J12" s="510" t="s">
        <v>32</v>
      </c>
      <c r="K12" s="508"/>
      <c r="L12" s="511"/>
    </row>
    <row r="13" spans="2:12">
      <c r="B13" s="512" t="s">
        <v>183</v>
      </c>
      <c r="C13" s="503"/>
      <c r="D13" s="503"/>
      <c r="E13" s="503"/>
      <c r="F13" s="503"/>
      <c r="G13" s="503"/>
      <c r="H13" s="503"/>
      <c r="I13" s="513"/>
      <c r="J13" s="502"/>
      <c r="K13" s="503"/>
      <c r="L13" s="504"/>
    </row>
    <row r="14" spans="2:12" ht="9.75" customHeight="1">
      <c r="B14" s="423"/>
      <c r="C14" s="424"/>
      <c r="D14" s="424"/>
      <c r="E14" s="424"/>
      <c r="F14" s="424"/>
      <c r="G14" s="424"/>
      <c r="H14" s="424"/>
      <c r="I14" s="514"/>
      <c r="J14" s="505"/>
      <c r="K14" s="424"/>
      <c r="L14" s="506"/>
    </row>
    <row r="15" spans="2:12" ht="21.75" customHeight="1">
      <c r="B15" s="522" t="s">
        <v>252</v>
      </c>
      <c r="C15" s="404"/>
      <c r="D15" s="404"/>
      <c r="E15" s="404"/>
      <c r="F15" s="404"/>
      <c r="G15" s="404"/>
      <c r="H15" s="404" t="s">
        <v>253</v>
      </c>
      <c r="I15" s="404"/>
      <c r="J15" s="404"/>
      <c r="K15" s="404"/>
      <c r="L15" s="527"/>
    </row>
    <row r="16" spans="2:12" ht="21.75" customHeight="1">
      <c r="B16" s="522"/>
      <c r="C16" s="404"/>
      <c r="D16" s="404"/>
      <c r="E16" s="404"/>
      <c r="F16" s="404"/>
      <c r="G16" s="404"/>
      <c r="H16" s="404" t="s">
        <v>254</v>
      </c>
      <c r="I16" s="404"/>
      <c r="J16" s="404"/>
      <c r="K16" s="404"/>
      <c r="L16" s="527"/>
    </row>
    <row r="17" spans="2:13" ht="21.75" customHeight="1">
      <c r="B17" s="522"/>
      <c r="C17" s="404"/>
      <c r="D17" s="404"/>
      <c r="E17" s="404"/>
      <c r="F17" s="404"/>
      <c r="G17" s="404"/>
      <c r="H17" s="404" t="s">
        <v>255</v>
      </c>
      <c r="I17" s="404"/>
      <c r="J17" s="404"/>
      <c r="K17" s="404"/>
      <c r="L17" s="527"/>
    </row>
    <row r="18" spans="2:13" ht="27" customHeight="1" thickBot="1">
      <c r="B18" s="523"/>
      <c r="C18" s="524"/>
      <c r="D18" s="524"/>
      <c r="E18" s="524"/>
      <c r="F18" s="524"/>
      <c r="G18" s="524"/>
      <c r="H18" s="525" t="s">
        <v>256</v>
      </c>
      <c r="I18" s="526"/>
      <c r="J18" s="520">
        <f>SUM(J15:L17)</f>
        <v>0</v>
      </c>
      <c r="K18" s="520"/>
      <c r="L18" s="521"/>
    </row>
    <row r="19" spans="2:13" ht="27" customHeight="1">
      <c r="B19" s="89"/>
      <c r="C19" s="89"/>
      <c r="D19" s="89"/>
      <c r="E19" s="89"/>
      <c r="F19" s="89"/>
      <c r="G19" s="89"/>
      <c r="H19" s="124"/>
      <c r="I19" s="124"/>
      <c r="J19" s="124"/>
      <c r="K19" s="124"/>
      <c r="L19" s="124"/>
    </row>
    <row r="20" spans="2:13" ht="20.25" customHeight="1" thickBot="1">
      <c r="B20" s="518"/>
      <c r="C20" s="518"/>
      <c r="D20" s="518"/>
      <c r="E20" s="125"/>
      <c r="F20" s="518"/>
      <c r="G20" s="518"/>
      <c r="H20" s="125"/>
      <c r="I20" s="518"/>
      <c r="J20" s="518"/>
      <c r="K20" s="518"/>
      <c r="L20" s="518"/>
      <c r="M20" s="112"/>
    </row>
    <row r="21" spans="2:13" ht="28.5" customHeight="1" thickTop="1">
      <c r="B21" s="519" t="s">
        <v>155</v>
      </c>
      <c r="C21" s="519"/>
      <c r="D21" s="519"/>
      <c r="E21" s="476" t="s">
        <v>112</v>
      </c>
      <c r="F21" s="476"/>
      <c r="G21" s="476"/>
      <c r="H21" s="476" t="s">
        <v>150</v>
      </c>
      <c r="I21" s="476"/>
      <c r="J21" s="476"/>
      <c r="K21" s="476"/>
      <c r="L21" s="476"/>
      <c r="M21" s="112"/>
    </row>
    <row r="22" spans="2:13" s="112" customFormat="1" ht="17.25" customHeight="1" thickBot="1">
      <c r="B22" s="463" t="s">
        <v>6</v>
      </c>
      <c r="C22" s="463"/>
      <c r="D22" s="463"/>
      <c r="E22" s="463" t="s">
        <v>102</v>
      </c>
      <c r="F22" s="463"/>
      <c r="G22" s="463"/>
      <c r="H22" s="463" t="s">
        <v>121</v>
      </c>
      <c r="I22" s="463"/>
      <c r="J22" s="463"/>
      <c r="K22" s="463"/>
      <c r="L22" s="463"/>
    </row>
    <row r="23" spans="2:13" ht="13.5" thickTop="1"/>
  </sheetData>
  <mergeCells count="30">
    <mergeCell ref="J18:L18"/>
    <mergeCell ref="B15:G18"/>
    <mergeCell ref="H18:I18"/>
    <mergeCell ref="J15:L15"/>
    <mergeCell ref="J16:L16"/>
    <mergeCell ref="J17:L17"/>
    <mergeCell ref="H15:I15"/>
    <mergeCell ref="H16:I16"/>
    <mergeCell ref="H17:I17"/>
    <mergeCell ref="I20:L20"/>
    <mergeCell ref="B22:D22"/>
    <mergeCell ref="B20:D20"/>
    <mergeCell ref="B21:D21"/>
    <mergeCell ref="F20:G20"/>
    <mergeCell ref="H21:L21"/>
    <mergeCell ref="H22:L22"/>
    <mergeCell ref="E21:G21"/>
    <mergeCell ref="E22:G22"/>
    <mergeCell ref="B6:L6"/>
    <mergeCell ref="J13:L14"/>
    <mergeCell ref="B12:I12"/>
    <mergeCell ref="J12:L12"/>
    <mergeCell ref="B13:I14"/>
    <mergeCell ref="B8:L8"/>
    <mergeCell ref="B11:L11"/>
    <mergeCell ref="E3:L4"/>
    <mergeCell ref="B4:D4"/>
    <mergeCell ref="B3:D3"/>
    <mergeCell ref="E5:L5"/>
    <mergeCell ref="B5:D5"/>
  </mergeCells>
  <phoneticPr fontId="5" type="noConversion"/>
  <printOptions horizontalCentered="1" verticalCentered="1"/>
  <pageMargins left="0" right="0" top="0.15748031496062992" bottom="0" header="0" footer="0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K77"/>
  <sheetViews>
    <sheetView rightToLeft="1" workbookViewId="0">
      <selection activeCell="C5" sqref="C5:H77"/>
    </sheetView>
  </sheetViews>
  <sheetFormatPr defaultRowHeight="17.25"/>
  <cols>
    <col min="1" max="2" width="9" style="2"/>
    <col min="3" max="3" width="50.625" style="2" customWidth="1"/>
    <col min="4" max="4" width="9.125" style="2" customWidth="1"/>
    <col min="5" max="5" width="10.125" style="2" customWidth="1"/>
    <col min="6" max="7" width="9.25" style="2" customWidth="1"/>
    <col min="8" max="8" width="17.5" style="2" customWidth="1"/>
    <col min="9" max="10" width="9" style="2"/>
    <col min="11" max="11" width="11.25" style="2" bestFit="1" customWidth="1"/>
    <col min="12" max="16384" width="9" style="2"/>
  </cols>
  <sheetData>
    <row r="4" spans="3:11" ht="18" thickBot="1"/>
    <row r="5" spans="3:11" ht="29.25" customHeight="1">
      <c r="C5" s="528" t="s">
        <v>134</v>
      </c>
      <c r="D5" s="530" t="s">
        <v>144</v>
      </c>
      <c r="E5" s="530"/>
      <c r="F5" s="530"/>
      <c r="G5" s="530"/>
      <c r="H5" s="531"/>
    </row>
    <row r="6" spans="3:11" ht="45" customHeight="1">
      <c r="C6" s="529"/>
      <c r="D6" s="1" t="s">
        <v>135</v>
      </c>
      <c r="E6" s="1" t="s">
        <v>136</v>
      </c>
      <c r="F6" s="1" t="s">
        <v>137</v>
      </c>
      <c r="G6" s="1" t="s">
        <v>138</v>
      </c>
      <c r="H6" s="3" t="s">
        <v>3</v>
      </c>
    </row>
    <row r="7" spans="3:11" ht="20.25" customHeight="1">
      <c r="C7" s="4" t="s">
        <v>10</v>
      </c>
      <c r="D7" s="1">
        <f>31561+7931</f>
        <v>39492</v>
      </c>
      <c r="E7" s="1"/>
      <c r="F7" s="1"/>
      <c r="G7" s="1"/>
      <c r="H7" s="3">
        <f>SUM(D7:G7)</f>
        <v>39492</v>
      </c>
    </row>
    <row r="8" spans="3:11" ht="20.25" customHeight="1">
      <c r="C8" s="5" t="s">
        <v>11</v>
      </c>
      <c r="D8" s="1">
        <f>201+76</f>
        <v>277</v>
      </c>
      <c r="E8" s="1"/>
      <c r="F8" s="1"/>
      <c r="G8" s="1"/>
      <c r="H8" s="3">
        <f t="shared" ref="H8:H14" si="0">SUM(D8:G8)</f>
        <v>277</v>
      </c>
    </row>
    <row r="9" spans="3:11" ht="20.25" customHeight="1">
      <c r="C9" s="4" t="s">
        <v>12</v>
      </c>
      <c r="D9" s="1">
        <f>2513+3732+1822</f>
        <v>8067</v>
      </c>
      <c r="E9" s="1"/>
      <c r="F9" s="1"/>
      <c r="G9" s="1"/>
      <c r="H9" s="3">
        <f t="shared" si="0"/>
        <v>8067</v>
      </c>
    </row>
    <row r="10" spans="3:11" ht="20.25" customHeight="1">
      <c r="C10" s="5" t="s">
        <v>13</v>
      </c>
      <c r="D10" s="1">
        <f>89+125+67</f>
        <v>281</v>
      </c>
      <c r="E10" s="1"/>
      <c r="F10" s="1"/>
      <c r="G10" s="1"/>
      <c r="H10" s="3">
        <f t="shared" si="0"/>
        <v>281</v>
      </c>
    </row>
    <row r="11" spans="3:11" ht="20.25" customHeight="1">
      <c r="C11" s="5" t="s">
        <v>15</v>
      </c>
      <c r="D11" s="1">
        <v>1218</v>
      </c>
      <c r="E11" s="1"/>
      <c r="F11" s="1"/>
      <c r="G11" s="1"/>
      <c r="H11" s="3">
        <f t="shared" si="0"/>
        <v>1218</v>
      </c>
    </row>
    <row r="12" spans="3:11" ht="20.25" customHeight="1">
      <c r="C12" s="5" t="s">
        <v>17</v>
      </c>
      <c r="D12" s="1">
        <f>493+27+360</f>
        <v>880</v>
      </c>
      <c r="E12" s="1"/>
      <c r="F12" s="1"/>
      <c r="G12" s="1"/>
      <c r="H12" s="3">
        <f t="shared" si="0"/>
        <v>880</v>
      </c>
    </row>
    <row r="13" spans="3:11" ht="20.25" customHeight="1">
      <c r="C13" s="5" t="s">
        <v>16</v>
      </c>
      <c r="D13" s="1">
        <v>78</v>
      </c>
      <c r="E13" s="1"/>
      <c r="F13" s="1"/>
      <c r="G13" s="1"/>
      <c r="H13" s="3">
        <f t="shared" si="0"/>
        <v>78</v>
      </c>
    </row>
    <row r="14" spans="3:11" ht="20.25" customHeight="1">
      <c r="C14" s="5" t="s">
        <v>18</v>
      </c>
      <c r="D14" s="1">
        <v>52</v>
      </c>
      <c r="E14" s="1"/>
      <c r="F14" s="1"/>
      <c r="G14" s="1"/>
      <c r="H14" s="3">
        <f t="shared" si="0"/>
        <v>52</v>
      </c>
    </row>
    <row r="15" spans="3:11" ht="20.25" customHeight="1">
      <c r="C15" s="6" t="s">
        <v>103</v>
      </c>
      <c r="D15" s="7">
        <f>SUM(D7:D14)</f>
        <v>50345</v>
      </c>
      <c r="E15" s="7">
        <f t="shared" ref="E15:H15" si="1">SUM(E7:E14)</f>
        <v>0</v>
      </c>
      <c r="F15" s="7">
        <f t="shared" si="1"/>
        <v>0</v>
      </c>
      <c r="G15" s="7">
        <f t="shared" si="1"/>
        <v>0</v>
      </c>
      <c r="H15" s="7">
        <f t="shared" si="1"/>
        <v>50345</v>
      </c>
    </row>
    <row r="16" spans="3:11" ht="20.25" customHeight="1">
      <c r="C16" s="4" t="s">
        <v>86</v>
      </c>
      <c r="D16" s="1">
        <v>420</v>
      </c>
      <c r="E16" s="1">
        <v>145</v>
      </c>
      <c r="F16" s="1">
        <v>73</v>
      </c>
      <c r="G16" s="1">
        <v>146</v>
      </c>
      <c r="H16" s="3">
        <f>SUM(D16:G16)</f>
        <v>784</v>
      </c>
      <c r="J16" s="2">
        <f>[1]عملکرد!D17+[1]عملکرد!D18+[1]عملکرد!G17+[1]عملکرد!G18+[1]عملکرد!G19+[1]عملکرد!G20+[1]عملکرد!G213*11855555</f>
        <v>3361</v>
      </c>
      <c r="K16" s="2">
        <f>D16+G16*125%</f>
        <v>602.5</v>
      </c>
    </row>
    <row r="17" spans="3:11" ht="20.25" customHeight="1">
      <c r="C17" s="4" t="s">
        <v>87</v>
      </c>
      <c r="D17" s="1">
        <v>109</v>
      </c>
      <c r="E17" s="1">
        <v>12</v>
      </c>
      <c r="F17" s="1">
        <v>6</v>
      </c>
      <c r="G17" s="1">
        <v>18</v>
      </c>
      <c r="H17" s="3">
        <f t="shared" ref="H17:H28" si="2">SUM(D17:G17)</f>
        <v>145</v>
      </c>
      <c r="J17" s="2">
        <f>G23+G24</f>
        <v>6</v>
      </c>
      <c r="K17" s="2">
        <f>G19*125%</f>
        <v>36.25</v>
      </c>
    </row>
    <row r="18" spans="3:11" ht="20.25" customHeight="1">
      <c r="C18" s="4" t="s">
        <v>118</v>
      </c>
      <c r="D18" s="1"/>
      <c r="E18" s="1"/>
      <c r="F18" s="1"/>
      <c r="G18" s="1"/>
      <c r="H18" s="3">
        <f t="shared" si="2"/>
        <v>0</v>
      </c>
      <c r="K18" s="2">
        <v>47</v>
      </c>
    </row>
    <row r="19" spans="3:11" ht="20.25" customHeight="1">
      <c r="C19" s="4" t="s">
        <v>97</v>
      </c>
      <c r="D19" s="1">
        <v>84</v>
      </c>
      <c r="E19" s="1">
        <v>29</v>
      </c>
      <c r="F19" s="1">
        <v>15</v>
      </c>
      <c r="G19" s="1">
        <v>29</v>
      </c>
      <c r="H19" s="3">
        <f t="shared" si="2"/>
        <v>157</v>
      </c>
      <c r="J19" s="2">
        <f>SUM(J16:J18)</f>
        <v>3367</v>
      </c>
      <c r="K19" s="2">
        <f>SUM(K16:K18)</f>
        <v>685.75</v>
      </c>
    </row>
    <row r="20" spans="3:11" ht="20.25" customHeight="1">
      <c r="C20" s="4" t="s">
        <v>122</v>
      </c>
      <c r="D20" s="1">
        <v>22</v>
      </c>
      <c r="E20" s="1">
        <v>3</v>
      </c>
      <c r="F20" s="1">
        <v>1</v>
      </c>
      <c r="G20" s="1">
        <v>4</v>
      </c>
      <c r="H20" s="3">
        <f t="shared" si="2"/>
        <v>30</v>
      </c>
    </row>
    <row r="21" spans="3:11" ht="20.25" customHeight="1">
      <c r="C21" s="4" t="s">
        <v>119</v>
      </c>
      <c r="D21" s="1"/>
      <c r="E21" s="1"/>
      <c r="F21" s="1"/>
      <c r="G21" s="1"/>
      <c r="H21" s="3">
        <f t="shared" si="2"/>
        <v>0</v>
      </c>
    </row>
    <row r="22" spans="3:11" ht="20.25" customHeight="1">
      <c r="C22" s="4" t="s">
        <v>100</v>
      </c>
      <c r="D22" s="1"/>
      <c r="E22" s="1"/>
      <c r="F22" s="1"/>
      <c r="G22" s="1">
        <v>11</v>
      </c>
      <c r="H22" s="3">
        <f t="shared" si="2"/>
        <v>11</v>
      </c>
      <c r="K22" s="2">
        <v>47000</v>
      </c>
    </row>
    <row r="23" spans="3:11" ht="20.25" customHeight="1">
      <c r="C23" s="4" t="s">
        <v>101</v>
      </c>
      <c r="D23" s="1"/>
      <c r="E23" s="1"/>
      <c r="F23" s="1"/>
      <c r="G23" s="1">
        <v>6</v>
      </c>
      <c r="H23" s="3">
        <f t="shared" si="2"/>
        <v>6</v>
      </c>
      <c r="K23" s="2">
        <f>K22/4025</f>
        <v>11.677018633540373</v>
      </c>
    </row>
    <row r="24" spans="3:11" ht="20.25" customHeight="1">
      <c r="C24" s="4" t="s">
        <v>123</v>
      </c>
      <c r="D24" s="1"/>
      <c r="E24" s="1"/>
      <c r="F24" s="1"/>
      <c r="G24" s="1"/>
      <c r="H24" s="3">
        <f t="shared" si="2"/>
        <v>0</v>
      </c>
    </row>
    <row r="25" spans="3:11" ht="20.25" customHeight="1">
      <c r="C25" s="4" t="s">
        <v>114</v>
      </c>
      <c r="D25" s="1">
        <v>3329</v>
      </c>
      <c r="E25" s="1">
        <f>1178+16</f>
        <v>1194</v>
      </c>
      <c r="F25" s="1">
        <v>1084</v>
      </c>
      <c r="G25" s="1">
        <v>996</v>
      </c>
      <c r="H25" s="3">
        <f t="shared" si="2"/>
        <v>6603</v>
      </c>
      <c r="J25" s="2">
        <f>H25+H26+H27</f>
        <v>7604</v>
      </c>
    </row>
    <row r="26" spans="3:11" ht="20.25" customHeight="1">
      <c r="C26" s="4" t="s">
        <v>115</v>
      </c>
      <c r="D26" s="1">
        <v>299</v>
      </c>
      <c r="E26" s="1">
        <v>182</v>
      </c>
      <c r="F26" s="1">
        <v>90</v>
      </c>
      <c r="G26" s="1">
        <v>174</v>
      </c>
      <c r="H26" s="3">
        <f t="shared" si="2"/>
        <v>745</v>
      </c>
    </row>
    <row r="27" spans="3:11" ht="20.25" customHeight="1">
      <c r="C27" s="4" t="s">
        <v>116</v>
      </c>
      <c r="D27" s="1"/>
      <c r="E27" s="1"/>
      <c r="F27" s="1"/>
      <c r="G27" s="1">
        <v>256</v>
      </c>
      <c r="H27" s="3">
        <f t="shared" si="2"/>
        <v>256</v>
      </c>
    </row>
    <row r="28" spans="3:11" ht="20.25" customHeight="1">
      <c r="C28" s="4" t="s">
        <v>43</v>
      </c>
      <c r="D28" s="1">
        <v>463</v>
      </c>
      <c r="E28" s="1"/>
      <c r="F28" s="1"/>
      <c r="G28" s="1"/>
      <c r="H28" s="3">
        <f t="shared" si="2"/>
        <v>463</v>
      </c>
      <c r="J28" s="2">
        <f>D28*40%</f>
        <v>185.20000000000002</v>
      </c>
    </row>
    <row r="29" spans="3:11" ht="20.25" customHeight="1">
      <c r="C29" s="8" t="s">
        <v>3</v>
      </c>
      <c r="D29" s="7">
        <f>SUM(D16:D28)</f>
        <v>4726</v>
      </c>
      <c r="E29" s="7">
        <f t="shared" ref="E29:H29" si="3">SUM(E16:E28)</f>
        <v>1565</v>
      </c>
      <c r="F29" s="7">
        <f t="shared" si="3"/>
        <v>1269</v>
      </c>
      <c r="G29" s="7">
        <f t="shared" si="3"/>
        <v>1640</v>
      </c>
      <c r="H29" s="7">
        <f t="shared" si="3"/>
        <v>9200</v>
      </c>
    </row>
    <row r="30" spans="3:11" ht="20.25" customHeight="1">
      <c r="C30" s="4" t="s">
        <v>21</v>
      </c>
      <c r="D30" s="1">
        <v>31</v>
      </c>
      <c r="E30" s="1">
        <v>2</v>
      </c>
      <c r="F30" s="1">
        <v>4</v>
      </c>
      <c r="G30" s="1">
        <v>13</v>
      </c>
      <c r="H30" s="3">
        <f>SUM(D30:G30)</f>
        <v>50</v>
      </c>
    </row>
    <row r="31" spans="3:11" ht="20.25" customHeight="1">
      <c r="C31" s="4" t="s">
        <v>92</v>
      </c>
      <c r="D31" s="1">
        <f>1757+382+39</f>
        <v>2178</v>
      </c>
      <c r="E31" s="1">
        <f>459+76</f>
        <v>535</v>
      </c>
      <c r="F31" s="1">
        <f>612+75</f>
        <v>687</v>
      </c>
      <c r="G31" s="1">
        <f>936+105+18</f>
        <v>1059</v>
      </c>
      <c r="H31" s="3">
        <f t="shared" ref="H31:H50" si="4">SUM(D31:G31)</f>
        <v>4459</v>
      </c>
    </row>
    <row r="32" spans="3:11" ht="14.25" customHeight="1">
      <c r="C32" s="4" t="s">
        <v>89</v>
      </c>
      <c r="D32" s="1">
        <f>235+3+479+189</f>
        <v>906</v>
      </c>
      <c r="E32" s="1">
        <f>102+195+79</f>
        <v>376</v>
      </c>
      <c r="F32" s="1">
        <f>143+149+81</f>
        <v>373</v>
      </c>
      <c r="G32" s="1">
        <f>99+198+77</f>
        <v>374</v>
      </c>
      <c r="H32" s="3">
        <f t="shared" si="4"/>
        <v>2029</v>
      </c>
      <c r="J32" s="2">
        <f>D32+D33+G32+G33</f>
        <v>1402</v>
      </c>
    </row>
    <row r="33" spans="3:8">
      <c r="C33" s="4" t="s">
        <v>22</v>
      </c>
      <c r="D33" s="1">
        <v>86</v>
      </c>
      <c r="E33" s="1">
        <v>37</v>
      </c>
      <c r="F33" s="1">
        <v>46</v>
      </c>
      <c r="G33" s="1">
        <v>36</v>
      </c>
      <c r="H33" s="3">
        <f t="shared" si="4"/>
        <v>205</v>
      </c>
    </row>
    <row r="34" spans="3:8">
      <c r="C34" s="4" t="s">
        <v>90</v>
      </c>
      <c r="D34" s="1">
        <v>451</v>
      </c>
      <c r="E34" s="1">
        <v>207</v>
      </c>
      <c r="F34" s="1">
        <v>209</v>
      </c>
      <c r="G34" s="1">
        <v>183</v>
      </c>
      <c r="H34" s="3">
        <f t="shared" si="4"/>
        <v>1050</v>
      </c>
    </row>
    <row r="35" spans="3:8">
      <c r="C35" s="4" t="s">
        <v>91</v>
      </c>
      <c r="D35" s="1"/>
      <c r="E35" s="1"/>
      <c r="F35" s="1"/>
      <c r="G35" s="1"/>
      <c r="H35" s="3">
        <f t="shared" si="4"/>
        <v>0</v>
      </c>
    </row>
    <row r="36" spans="3:8">
      <c r="C36" s="4" t="s">
        <v>124</v>
      </c>
      <c r="D36" s="1"/>
      <c r="E36" s="1"/>
      <c r="F36" s="1"/>
      <c r="G36" s="1"/>
      <c r="H36" s="3">
        <f t="shared" si="4"/>
        <v>0</v>
      </c>
    </row>
    <row r="37" spans="3:8">
      <c r="C37" s="4" t="s">
        <v>96</v>
      </c>
      <c r="D37" s="1"/>
      <c r="E37" s="1">
        <f>409+31+316+61</f>
        <v>817</v>
      </c>
      <c r="F37" s="1"/>
      <c r="G37" s="1"/>
      <c r="H37" s="3">
        <f t="shared" si="4"/>
        <v>817</v>
      </c>
    </row>
    <row r="38" spans="3:8">
      <c r="C38" s="4" t="s">
        <v>88</v>
      </c>
      <c r="D38" s="1"/>
      <c r="E38" s="1"/>
      <c r="F38" s="1"/>
      <c r="G38" s="1"/>
      <c r="H38" s="3">
        <f t="shared" si="4"/>
        <v>0</v>
      </c>
    </row>
    <row r="39" spans="3:8">
      <c r="C39" s="4" t="s">
        <v>23</v>
      </c>
      <c r="D39" s="1">
        <v>239</v>
      </c>
      <c r="E39" s="1">
        <v>69</v>
      </c>
      <c r="F39" s="1">
        <v>34</v>
      </c>
      <c r="G39" s="1">
        <v>68</v>
      </c>
      <c r="H39" s="3">
        <f t="shared" si="4"/>
        <v>410</v>
      </c>
    </row>
    <row r="40" spans="3:8">
      <c r="C40" s="4" t="s">
        <v>20</v>
      </c>
      <c r="D40" s="1">
        <v>58</v>
      </c>
      <c r="E40" s="1"/>
      <c r="F40" s="1"/>
      <c r="G40" s="1"/>
      <c r="H40" s="3">
        <f t="shared" si="4"/>
        <v>58</v>
      </c>
    </row>
    <row r="41" spans="3:8">
      <c r="C41" s="4" t="s">
        <v>99</v>
      </c>
      <c r="D41" s="1">
        <v>247</v>
      </c>
      <c r="E41" s="1">
        <v>87</v>
      </c>
      <c r="F41" s="1">
        <v>45</v>
      </c>
      <c r="G41" s="1">
        <v>87</v>
      </c>
      <c r="H41" s="3">
        <f t="shared" si="4"/>
        <v>466</v>
      </c>
    </row>
    <row r="42" spans="3:8">
      <c r="C42" s="4" t="s">
        <v>98</v>
      </c>
      <c r="D42" s="1">
        <v>499</v>
      </c>
      <c r="E42" s="1">
        <v>192</v>
      </c>
      <c r="F42" s="1">
        <v>95</v>
      </c>
      <c r="G42" s="1">
        <v>288</v>
      </c>
      <c r="H42" s="3">
        <f t="shared" si="4"/>
        <v>1074</v>
      </c>
    </row>
    <row r="43" spans="3:8">
      <c r="C43" s="4" t="s">
        <v>47</v>
      </c>
      <c r="D43" s="1"/>
      <c r="E43" s="1"/>
      <c r="F43" s="1"/>
      <c r="G43" s="1"/>
      <c r="H43" s="3">
        <f t="shared" si="4"/>
        <v>0</v>
      </c>
    </row>
    <row r="44" spans="3:8">
      <c r="C44" s="4" t="s">
        <v>48</v>
      </c>
      <c r="D44" s="1"/>
      <c r="E44" s="1"/>
      <c r="F44" s="1"/>
      <c r="G44" s="1"/>
      <c r="H44" s="3">
        <f t="shared" si="4"/>
        <v>0</v>
      </c>
    </row>
    <row r="45" spans="3:8" ht="34.5">
      <c r="C45" s="9" t="s">
        <v>131</v>
      </c>
      <c r="D45" s="1">
        <v>104</v>
      </c>
      <c r="E45" s="1">
        <f>84+18</f>
        <v>102</v>
      </c>
      <c r="F45" s="1">
        <v>2</v>
      </c>
      <c r="G45" s="1">
        <v>24</v>
      </c>
      <c r="H45" s="3">
        <f t="shared" si="4"/>
        <v>232</v>
      </c>
    </row>
    <row r="46" spans="3:8">
      <c r="C46" s="4" t="s">
        <v>24</v>
      </c>
      <c r="D46" s="1">
        <v>20</v>
      </c>
      <c r="E46" s="1"/>
      <c r="F46" s="1"/>
      <c r="G46" s="1"/>
      <c r="H46" s="3">
        <f t="shared" si="4"/>
        <v>20</v>
      </c>
    </row>
    <row r="47" spans="3:8">
      <c r="C47" s="4" t="s">
        <v>120</v>
      </c>
      <c r="D47" s="1">
        <v>6759</v>
      </c>
      <c r="E47" s="1">
        <v>2669</v>
      </c>
      <c r="F47" s="1">
        <v>3615</v>
      </c>
      <c r="G47" s="1">
        <v>2624</v>
      </c>
      <c r="H47" s="3">
        <f t="shared" si="4"/>
        <v>15667</v>
      </c>
    </row>
    <row r="48" spans="3:8">
      <c r="C48" s="4" t="s">
        <v>139</v>
      </c>
      <c r="D48" s="1"/>
      <c r="E48" s="1"/>
      <c r="F48" s="1"/>
      <c r="G48" s="1"/>
      <c r="H48" s="3">
        <f t="shared" si="4"/>
        <v>0</v>
      </c>
    </row>
    <row r="49" spans="3:11">
      <c r="C49" s="4" t="s">
        <v>42</v>
      </c>
      <c r="D49" s="1">
        <v>751</v>
      </c>
      <c r="E49" s="1"/>
      <c r="F49" s="1">
        <f>925+1655</f>
        <v>2580</v>
      </c>
      <c r="G49" s="1"/>
      <c r="H49" s="3">
        <f t="shared" si="4"/>
        <v>3331</v>
      </c>
    </row>
    <row r="50" spans="3:11">
      <c r="C50" s="4" t="s">
        <v>140</v>
      </c>
      <c r="D50" s="1"/>
      <c r="E50" s="1"/>
      <c r="F50" s="1"/>
      <c r="G50" s="1"/>
      <c r="H50" s="3">
        <f t="shared" si="4"/>
        <v>0</v>
      </c>
    </row>
    <row r="51" spans="3:11">
      <c r="C51" s="10" t="s">
        <v>1</v>
      </c>
      <c r="D51" s="7">
        <f>SUM(D30:D50)</f>
        <v>12329</v>
      </c>
      <c r="E51" s="7">
        <f t="shared" ref="E51:H51" si="5">SUM(E30:E50)</f>
        <v>5093</v>
      </c>
      <c r="F51" s="7">
        <f t="shared" si="5"/>
        <v>7690</v>
      </c>
      <c r="G51" s="7">
        <f t="shared" si="5"/>
        <v>4756</v>
      </c>
      <c r="H51" s="7">
        <f t="shared" si="5"/>
        <v>29868</v>
      </c>
      <c r="K51" s="2">
        <f>149*110%</f>
        <v>163.9</v>
      </c>
    </row>
    <row r="52" spans="3:11">
      <c r="C52" s="11" t="s">
        <v>63</v>
      </c>
      <c r="D52" s="1">
        <v>123</v>
      </c>
      <c r="E52" s="1">
        <v>25</v>
      </c>
      <c r="F52" s="1"/>
      <c r="G52" s="1"/>
      <c r="H52" s="3">
        <f>SUM(D52:G52)</f>
        <v>148</v>
      </c>
    </row>
    <row r="53" spans="3:11">
      <c r="C53" s="11" t="s">
        <v>64</v>
      </c>
      <c r="D53" s="1">
        <v>1</v>
      </c>
      <c r="E53" s="1"/>
      <c r="F53" s="1"/>
      <c r="G53" s="1"/>
      <c r="H53" s="3">
        <f t="shared" ref="H53:H76" si="6">SUM(D53:G53)</f>
        <v>1</v>
      </c>
    </row>
    <row r="54" spans="3:11">
      <c r="C54" s="4" t="s">
        <v>49</v>
      </c>
      <c r="D54" s="1"/>
      <c r="E54" s="1"/>
      <c r="F54" s="1"/>
      <c r="G54" s="1"/>
      <c r="H54" s="3">
        <f t="shared" si="6"/>
        <v>0</v>
      </c>
    </row>
    <row r="55" spans="3:11">
      <c r="C55" s="4" t="s">
        <v>50</v>
      </c>
      <c r="D55" s="1"/>
      <c r="E55" s="1"/>
      <c r="F55" s="1"/>
      <c r="G55" s="1"/>
      <c r="H55" s="3">
        <f t="shared" si="6"/>
        <v>0</v>
      </c>
    </row>
    <row r="56" spans="3:11">
      <c r="C56" s="4" t="s">
        <v>51</v>
      </c>
      <c r="D56" s="1"/>
      <c r="E56" s="1"/>
      <c r="F56" s="1"/>
      <c r="G56" s="1"/>
      <c r="H56" s="3">
        <f t="shared" si="6"/>
        <v>0</v>
      </c>
    </row>
    <row r="57" spans="3:11">
      <c r="C57" s="4" t="s">
        <v>52</v>
      </c>
      <c r="D57" s="1">
        <f>386+23</f>
        <v>409</v>
      </c>
      <c r="E57" s="1">
        <v>206</v>
      </c>
      <c r="F57" s="1"/>
      <c r="G57" s="1"/>
      <c r="H57" s="3">
        <f t="shared" si="6"/>
        <v>615</v>
      </c>
    </row>
    <row r="58" spans="3:11">
      <c r="C58" s="4" t="s">
        <v>117</v>
      </c>
      <c r="D58" s="1"/>
      <c r="E58" s="1"/>
      <c r="F58" s="1"/>
      <c r="G58" s="1"/>
      <c r="H58" s="3">
        <f t="shared" si="6"/>
        <v>0</v>
      </c>
    </row>
    <row r="59" spans="3:11">
      <c r="C59" s="4" t="s">
        <v>25</v>
      </c>
      <c r="D59" s="1">
        <v>163</v>
      </c>
      <c r="E59" s="1">
        <v>476</v>
      </c>
      <c r="F59" s="1"/>
      <c r="G59" s="1"/>
      <c r="H59" s="3">
        <f t="shared" si="6"/>
        <v>639</v>
      </c>
    </row>
    <row r="60" spans="3:11">
      <c r="C60" s="4" t="s">
        <v>55</v>
      </c>
      <c r="D60" s="1">
        <v>231</v>
      </c>
      <c r="E60" s="1">
        <v>54</v>
      </c>
      <c r="F60" s="1"/>
      <c r="G60" s="1"/>
      <c r="H60" s="3">
        <f t="shared" si="6"/>
        <v>285</v>
      </c>
    </row>
    <row r="61" spans="3:11">
      <c r="C61" s="4" t="s">
        <v>53</v>
      </c>
      <c r="D61" s="1"/>
      <c r="E61" s="1">
        <v>44</v>
      </c>
      <c r="F61" s="1"/>
      <c r="G61" s="1"/>
      <c r="H61" s="3">
        <f t="shared" si="6"/>
        <v>44</v>
      </c>
    </row>
    <row r="62" spans="3:11">
      <c r="C62" s="4" t="s">
        <v>54</v>
      </c>
      <c r="D62" s="1"/>
      <c r="E62" s="1"/>
      <c r="F62" s="1"/>
      <c r="G62" s="1"/>
      <c r="H62" s="3">
        <f t="shared" si="6"/>
        <v>0</v>
      </c>
    </row>
    <row r="63" spans="3:11">
      <c r="C63" s="4" t="s">
        <v>56</v>
      </c>
      <c r="D63" s="1">
        <v>64</v>
      </c>
      <c r="E63" s="1">
        <v>17</v>
      </c>
      <c r="F63" s="1"/>
      <c r="G63" s="1"/>
      <c r="H63" s="3">
        <f t="shared" si="6"/>
        <v>81</v>
      </c>
    </row>
    <row r="64" spans="3:11">
      <c r="C64" s="4" t="s">
        <v>65</v>
      </c>
      <c r="D64" s="1"/>
      <c r="E64" s="1"/>
      <c r="F64" s="1"/>
      <c r="G64" s="1"/>
      <c r="H64" s="3">
        <f t="shared" si="6"/>
        <v>0</v>
      </c>
    </row>
    <row r="65" spans="3:10">
      <c r="C65" s="9" t="s">
        <v>67</v>
      </c>
      <c r="D65" s="1">
        <v>4</v>
      </c>
      <c r="E65" s="1">
        <v>6</v>
      </c>
      <c r="F65" s="1"/>
      <c r="G65" s="1"/>
      <c r="H65" s="3">
        <f t="shared" si="6"/>
        <v>10</v>
      </c>
    </row>
    <row r="66" spans="3:10">
      <c r="C66" s="4" t="s">
        <v>66</v>
      </c>
      <c r="D66" s="1">
        <v>27</v>
      </c>
      <c r="E66" s="1">
        <v>1</v>
      </c>
      <c r="F66" s="1">
        <v>18</v>
      </c>
      <c r="G66" s="1"/>
      <c r="H66" s="3">
        <f t="shared" si="6"/>
        <v>46</v>
      </c>
    </row>
    <row r="67" spans="3:10">
      <c r="C67" s="4" t="s">
        <v>26</v>
      </c>
      <c r="D67" s="1">
        <v>176</v>
      </c>
      <c r="E67" s="1">
        <v>252</v>
      </c>
      <c r="F67" s="1"/>
      <c r="G67" s="1"/>
      <c r="H67" s="3">
        <f t="shared" si="6"/>
        <v>428</v>
      </c>
    </row>
    <row r="68" spans="3:10">
      <c r="C68" s="4" t="s">
        <v>127</v>
      </c>
      <c r="D68" s="1">
        <v>227</v>
      </c>
      <c r="E68" s="1">
        <v>351</v>
      </c>
      <c r="F68" s="1">
        <v>31</v>
      </c>
      <c r="G68" s="1"/>
      <c r="H68" s="3">
        <f t="shared" si="6"/>
        <v>609</v>
      </c>
    </row>
    <row r="69" spans="3:10">
      <c r="C69" s="12" t="s">
        <v>57</v>
      </c>
      <c r="D69" s="1">
        <v>1098</v>
      </c>
      <c r="E69" s="1">
        <v>1705</v>
      </c>
      <c r="F69" s="1">
        <v>40</v>
      </c>
      <c r="G69" s="1"/>
      <c r="H69" s="3">
        <f t="shared" si="6"/>
        <v>2843</v>
      </c>
    </row>
    <row r="70" spans="3:10">
      <c r="C70" s="12" t="s">
        <v>58</v>
      </c>
      <c r="D70" s="1">
        <v>309</v>
      </c>
      <c r="E70" s="1">
        <v>644</v>
      </c>
      <c r="F70" s="1">
        <v>65</v>
      </c>
      <c r="G70" s="1"/>
      <c r="H70" s="3">
        <f t="shared" si="6"/>
        <v>1018</v>
      </c>
    </row>
    <row r="71" spans="3:10">
      <c r="C71" s="12" t="s">
        <v>141</v>
      </c>
      <c r="D71" s="1"/>
      <c r="E71" s="1"/>
      <c r="F71" s="1"/>
      <c r="G71" s="1"/>
      <c r="H71" s="3">
        <f t="shared" si="6"/>
        <v>0</v>
      </c>
    </row>
    <row r="72" spans="3:10">
      <c r="C72" s="12" t="s">
        <v>60</v>
      </c>
      <c r="D72" s="1"/>
      <c r="E72" s="1"/>
      <c r="F72" s="1"/>
      <c r="G72" s="1"/>
      <c r="H72" s="3">
        <f t="shared" si="6"/>
        <v>0</v>
      </c>
    </row>
    <row r="73" spans="3:10">
      <c r="C73" s="4" t="s">
        <v>61</v>
      </c>
      <c r="D73" s="1"/>
      <c r="E73" s="1"/>
      <c r="F73" s="1"/>
      <c r="G73" s="1"/>
      <c r="H73" s="3">
        <f t="shared" si="6"/>
        <v>0</v>
      </c>
    </row>
    <row r="74" spans="3:10">
      <c r="C74" s="13" t="s">
        <v>142</v>
      </c>
      <c r="D74" s="1"/>
      <c r="E74" s="1"/>
      <c r="F74" s="1"/>
      <c r="G74" s="1"/>
      <c r="H74" s="3">
        <f t="shared" si="6"/>
        <v>0</v>
      </c>
      <c r="J74" s="14">
        <f>H77-'[1]خلاصه عملکرد'!F29</f>
        <v>-191841</v>
      </c>
    </row>
    <row r="75" spans="3:10">
      <c r="C75" s="13" t="s">
        <v>143</v>
      </c>
      <c r="D75" s="1"/>
      <c r="E75" s="1"/>
      <c r="F75" s="1"/>
      <c r="G75" s="1"/>
      <c r="H75" s="3">
        <f t="shared" si="6"/>
        <v>0</v>
      </c>
    </row>
    <row r="76" spans="3:10">
      <c r="C76" s="15" t="s">
        <v>3</v>
      </c>
      <c r="D76" s="7">
        <f>SUM(D52:D75)</f>
        <v>2832</v>
      </c>
      <c r="E76" s="7">
        <f t="shared" ref="E76:G76" si="7">SUM(E52:E75)</f>
        <v>3781</v>
      </c>
      <c r="F76" s="7">
        <f t="shared" si="7"/>
        <v>154</v>
      </c>
      <c r="G76" s="7">
        <f t="shared" si="7"/>
        <v>0</v>
      </c>
      <c r="H76" s="3">
        <f t="shared" si="6"/>
        <v>6767</v>
      </c>
    </row>
    <row r="77" spans="3:10" ht="18" thickBot="1">
      <c r="C77" s="16" t="s">
        <v>133</v>
      </c>
      <c r="D77" s="17">
        <f>D76+D51+D29+D15</f>
        <v>70232</v>
      </c>
      <c r="E77" s="17">
        <f>E76+E51+E29+E15</f>
        <v>10439</v>
      </c>
      <c r="F77" s="17">
        <f>F76+F51+F29+F15</f>
        <v>9113</v>
      </c>
      <c r="G77" s="17">
        <f>G76+G51+G29+G15</f>
        <v>6396</v>
      </c>
      <c r="H77" s="17">
        <f>H76+H51+H29+H15</f>
        <v>96180</v>
      </c>
    </row>
  </sheetData>
  <mergeCells count="2">
    <mergeCell ref="C5:C6"/>
    <mergeCell ref="D5:H5"/>
  </mergeCells>
  <printOptions horizontalCentered="1"/>
  <pageMargins left="0" right="0" top="0" bottom="0" header="0" footer="0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rightToLeft="1" topLeftCell="A7" workbookViewId="0">
      <selection activeCell="D11" sqref="D11"/>
    </sheetView>
  </sheetViews>
  <sheetFormatPr defaultRowHeight="12.75"/>
  <cols>
    <col min="1" max="1" width="9" style="22"/>
    <col min="2" max="2" width="47.125" style="22" customWidth="1"/>
    <col min="3" max="3" width="21.75" style="22" customWidth="1"/>
    <col min="4" max="4" width="24.875" style="22" customWidth="1"/>
    <col min="5" max="5" width="21.25" style="22" customWidth="1"/>
    <col min="6" max="6" width="32.375" style="22" customWidth="1"/>
    <col min="7" max="7" width="26.625" style="22" customWidth="1"/>
    <col min="8" max="8" width="24.125" style="22" customWidth="1"/>
    <col min="9" max="16384" width="9" style="22"/>
  </cols>
  <sheetData>
    <row r="3" spans="2:7" ht="13.5" thickBot="1"/>
    <row r="4" spans="2:7" ht="71.25" customHeight="1">
      <c r="B4" s="23" t="s">
        <v>191</v>
      </c>
      <c r="C4" s="238" t="s">
        <v>188</v>
      </c>
      <c r="D4" s="238"/>
      <c r="E4" s="238"/>
      <c r="F4" s="238"/>
      <c r="G4" s="239"/>
    </row>
    <row r="5" spans="2:7" ht="25.5" customHeight="1">
      <c r="B5" s="21" t="s">
        <v>190</v>
      </c>
      <c r="C5" s="240"/>
      <c r="D5" s="240"/>
      <c r="E5" s="240"/>
      <c r="F5" s="240"/>
      <c r="G5" s="241"/>
    </row>
    <row r="6" spans="2:7" ht="45" customHeight="1">
      <c r="B6" s="21" t="s">
        <v>184</v>
      </c>
      <c r="C6" s="242" t="s">
        <v>216</v>
      </c>
      <c r="D6" s="243"/>
      <c r="E6" s="243"/>
      <c r="F6" s="243"/>
      <c r="G6" s="244"/>
    </row>
    <row r="7" spans="2:7" ht="23.25">
      <c r="B7" s="245" t="s">
        <v>93</v>
      </c>
      <c r="C7" s="246"/>
      <c r="D7" s="246"/>
      <c r="E7" s="246"/>
      <c r="F7" s="246"/>
      <c r="G7" s="247"/>
    </row>
    <row r="8" spans="2:7" ht="13.5" thickBot="1">
      <c r="B8" s="248"/>
      <c r="C8" s="249"/>
      <c r="D8" s="25"/>
      <c r="E8" s="250" t="s">
        <v>94</v>
      </c>
      <c r="F8" s="250"/>
      <c r="G8" s="251"/>
    </row>
    <row r="9" spans="2:7">
      <c r="B9" s="236" t="s">
        <v>95</v>
      </c>
      <c r="C9" s="236" t="s">
        <v>80</v>
      </c>
      <c r="D9" s="254" t="s">
        <v>162</v>
      </c>
      <c r="E9" s="254" t="s">
        <v>163</v>
      </c>
      <c r="F9" s="252" t="s">
        <v>265</v>
      </c>
      <c r="G9" s="236" t="s">
        <v>5</v>
      </c>
    </row>
    <row r="10" spans="2:7" ht="33" customHeight="1" thickBot="1">
      <c r="B10" s="237"/>
      <c r="C10" s="237"/>
      <c r="D10" s="255"/>
      <c r="E10" s="255"/>
      <c r="F10" s="253"/>
      <c r="G10" s="237"/>
    </row>
    <row r="11" spans="2:7" ht="27" customHeight="1" thickBot="1">
      <c r="B11" s="26">
        <f>برنامه!P32</f>
        <v>0</v>
      </c>
      <c r="C11" s="27">
        <f>برنامه!P33</f>
        <v>0</v>
      </c>
      <c r="D11" s="28">
        <f>برنامه!P34</f>
        <v>0</v>
      </c>
      <c r="E11" s="28">
        <f>برنامه!P35</f>
        <v>0</v>
      </c>
      <c r="F11" s="28">
        <f>برنامه!P44</f>
        <v>0</v>
      </c>
      <c r="G11" s="29">
        <f>SUM(B11:F11)</f>
        <v>0</v>
      </c>
    </row>
    <row r="12" spans="2:7" ht="32.25" customHeight="1"/>
    <row r="13" spans="2:7" ht="32.25" customHeight="1" thickBot="1"/>
    <row r="14" spans="2:7" ht="26.25" customHeight="1">
      <c r="B14" s="36" t="s">
        <v>125</v>
      </c>
      <c r="C14" s="256" t="s">
        <v>217</v>
      </c>
      <c r="D14" s="257"/>
      <c r="E14" s="30"/>
    </row>
    <row r="15" spans="2:7" ht="21.75" customHeight="1">
      <c r="B15" s="31" t="s">
        <v>218</v>
      </c>
      <c r="C15" s="232"/>
      <c r="D15" s="233"/>
      <c r="E15" s="32" t="s">
        <v>219</v>
      </c>
    </row>
    <row r="16" spans="2:7" ht="21.75" customHeight="1">
      <c r="B16" s="31" t="s">
        <v>220</v>
      </c>
      <c r="C16" s="232"/>
      <c r="D16" s="233"/>
      <c r="E16" s="30"/>
    </row>
    <row r="17" spans="2:7" ht="21.75" customHeight="1" thickBot="1">
      <c r="B17" s="33" t="s">
        <v>221</v>
      </c>
      <c r="C17" s="234"/>
      <c r="D17" s="235"/>
      <c r="E17" s="30"/>
    </row>
    <row r="18" spans="2:7" ht="32.25" customHeight="1" thickBot="1"/>
    <row r="19" spans="2:7" ht="35.25" customHeight="1" thickTop="1">
      <c r="B19" s="34" t="s">
        <v>262</v>
      </c>
      <c r="C19" s="34" t="s">
        <v>263</v>
      </c>
      <c r="D19" s="34" t="s">
        <v>148</v>
      </c>
      <c r="E19" s="34" t="s">
        <v>264</v>
      </c>
      <c r="F19" s="34" t="s">
        <v>153</v>
      </c>
      <c r="G19" s="34" t="s">
        <v>147</v>
      </c>
    </row>
    <row r="20" spans="2:7" ht="48.75" customHeight="1" thickBot="1">
      <c r="B20" s="35" t="s">
        <v>132</v>
      </c>
      <c r="C20" s="35" t="s">
        <v>132</v>
      </c>
      <c r="D20" s="35" t="s">
        <v>132</v>
      </c>
      <c r="E20" s="35" t="s">
        <v>132</v>
      </c>
      <c r="F20" s="35" t="s">
        <v>132</v>
      </c>
      <c r="G20" s="35" t="s">
        <v>132</v>
      </c>
    </row>
    <row r="21" spans="2:7" ht="13.5" thickTop="1"/>
    <row r="26" spans="2:7">
      <c r="D26" s="61"/>
    </row>
  </sheetData>
  <mergeCells count="15">
    <mergeCell ref="C16:D16"/>
    <mergeCell ref="C17:D17"/>
    <mergeCell ref="G9:G10"/>
    <mergeCell ref="C4:G5"/>
    <mergeCell ref="C6:G6"/>
    <mergeCell ref="B7:G7"/>
    <mergeCell ref="B8:C8"/>
    <mergeCell ref="E8:G8"/>
    <mergeCell ref="B9:B10"/>
    <mergeCell ref="C9:C10"/>
    <mergeCell ref="F9:F10"/>
    <mergeCell ref="E9:E10"/>
    <mergeCell ref="D9:D10"/>
    <mergeCell ref="C14:D14"/>
    <mergeCell ref="C15:D15"/>
  </mergeCells>
  <phoneticPr fontId="5" type="noConversion"/>
  <printOptions horizontalCentered="1" verticalCentered="1"/>
  <pageMargins left="0" right="0" top="0.25" bottom="0" header="0" footer="0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51"/>
  <sheetViews>
    <sheetView rightToLeft="1" topLeftCell="B10" workbookViewId="0">
      <selection activeCell="M31" sqref="M31"/>
    </sheetView>
  </sheetViews>
  <sheetFormatPr defaultRowHeight="12.75"/>
  <cols>
    <col min="1" max="1" width="9" style="22"/>
    <col min="2" max="2" width="24.25" style="22" bestFit="1" customWidth="1"/>
    <col min="3" max="3" width="30.625" style="22" customWidth="1"/>
    <col min="4" max="4" width="13.375" style="22" customWidth="1"/>
    <col min="5" max="5" width="15.25" style="22" customWidth="1"/>
    <col min="6" max="6" width="13.625" style="22" customWidth="1"/>
    <col min="7" max="7" width="11.875" style="22" customWidth="1"/>
    <col min="8" max="8" width="14.25" style="22" customWidth="1"/>
    <col min="9" max="9" width="11" style="22" customWidth="1"/>
    <col min="10" max="10" width="9.75" style="22" customWidth="1"/>
    <col min="11" max="11" width="8.375" style="22" customWidth="1"/>
    <col min="12" max="12" width="6.375" style="22" customWidth="1"/>
    <col min="13" max="13" width="11" style="22" customWidth="1"/>
    <col min="14" max="14" width="10" style="22" customWidth="1"/>
    <col min="15" max="15" width="11" style="22" customWidth="1"/>
    <col min="16" max="16" width="11.875" style="22" customWidth="1"/>
    <col min="17" max="16384" width="9" style="22"/>
  </cols>
  <sheetData>
    <row r="2" spans="2:16" ht="13.5" thickBot="1"/>
    <row r="3" spans="2:16" ht="72.75" customHeight="1">
      <c r="B3" s="258" t="s">
        <v>191</v>
      </c>
      <c r="C3" s="259"/>
      <c r="D3" s="286" t="s">
        <v>187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2:16" ht="46.5" customHeight="1">
      <c r="B4" s="290" t="s">
        <v>190</v>
      </c>
      <c r="C4" s="291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9"/>
    </row>
    <row r="5" spans="2:16" ht="48" customHeight="1" thickBot="1">
      <c r="B5" s="292" t="s">
        <v>184</v>
      </c>
      <c r="C5" s="293"/>
      <c r="D5" s="284" t="s">
        <v>214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5"/>
    </row>
    <row r="6" spans="2:16" ht="13.5" thickBot="1">
      <c r="B6" s="2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6"/>
    </row>
    <row r="7" spans="2:16" ht="43.5" customHeight="1" thickBot="1">
      <c r="B7" s="267" t="s">
        <v>215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9"/>
    </row>
    <row r="8" spans="2:16" ht="33.75" customHeight="1" thickBot="1">
      <c r="B8" s="297" t="s">
        <v>258</v>
      </c>
      <c r="C8" s="298"/>
      <c r="D8" s="298"/>
      <c r="E8" s="298"/>
      <c r="F8" s="298"/>
      <c r="G8" s="298"/>
      <c r="H8" s="37"/>
      <c r="I8" s="37"/>
      <c r="J8" s="37"/>
      <c r="K8" s="37"/>
      <c r="L8" s="37"/>
      <c r="M8" s="37"/>
      <c r="N8" s="249" t="s">
        <v>0</v>
      </c>
      <c r="O8" s="249"/>
      <c r="P8" s="296"/>
    </row>
    <row r="9" spans="2:16" ht="13.5" thickTop="1">
      <c r="B9" s="274" t="s">
        <v>68</v>
      </c>
      <c r="C9" s="270" t="s">
        <v>34</v>
      </c>
      <c r="D9" s="270" t="s">
        <v>85</v>
      </c>
      <c r="E9" s="272" t="s">
        <v>73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3"/>
    </row>
    <row r="10" spans="2:16">
      <c r="B10" s="275"/>
      <c r="C10" s="271"/>
      <c r="D10" s="271"/>
      <c r="E10" s="271" t="s">
        <v>71</v>
      </c>
      <c r="F10" s="271"/>
      <c r="G10" s="271"/>
      <c r="H10" s="271" t="s">
        <v>72</v>
      </c>
      <c r="I10" s="271"/>
      <c r="J10" s="271"/>
      <c r="K10" s="276" t="s">
        <v>286</v>
      </c>
      <c r="L10" s="276" t="s">
        <v>70</v>
      </c>
      <c r="M10" s="271" t="s">
        <v>7</v>
      </c>
      <c r="N10" s="271"/>
      <c r="O10" s="271"/>
      <c r="P10" s="277"/>
    </row>
    <row r="11" spans="2:16" ht="38.25">
      <c r="B11" s="275"/>
      <c r="C11" s="271"/>
      <c r="D11" s="271"/>
      <c r="E11" s="43" t="s">
        <v>281</v>
      </c>
      <c r="F11" s="73" t="s">
        <v>282</v>
      </c>
      <c r="G11" s="43" t="s">
        <v>1</v>
      </c>
      <c r="H11" s="73" t="s">
        <v>281</v>
      </c>
      <c r="I11" s="73" t="s">
        <v>282</v>
      </c>
      <c r="J11" s="44" t="s">
        <v>1</v>
      </c>
      <c r="K11" s="276"/>
      <c r="L11" s="276"/>
      <c r="M11" s="43" t="s">
        <v>276</v>
      </c>
      <c r="N11" s="43" t="s">
        <v>69</v>
      </c>
      <c r="O11" s="43" t="s">
        <v>70</v>
      </c>
      <c r="P11" s="45" t="s">
        <v>1</v>
      </c>
    </row>
    <row r="12" spans="2:16">
      <c r="B12" s="294" t="s">
        <v>250</v>
      </c>
      <c r="C12" s="46" t="s">
        <v>267</v>
      </c>
      <c r="D12" s="50">
        <f t="shared" ref="D12:D23" si="0">P12</f>
        <v>0</v>
      </c>
      <c r="E12" s="187">
        <f>'حقوق و مزایای مستمر'!E9+'حقوق و مزایای مستمر'!E10+'حقوق و مزایای مستمر'!E11</f>
        <v>0</v>
      </c>
      <c r="F12" s="187">
        <f>'حقوق و مزایای مستمر'!E18+'حقوق و مزایای مستمر'!E19+'حقوق و مزایای مستمر'!E20</f>
        <v>0</v>
      </c>
      <c r="G12" s="216">
        <f>E12+F12</f>
        <v>0</v>
      </c>
      <c r="H12" s="188">
        <f>'حقوق و مزایای مستمر'!E12+'حقوق و مزایای مستمر'!E13+'حقوق و مزایای مستمر'!E14</f>
        <v>0</v>
      </c>
      <c r="I12" s="187">
        <f>'حقوق و مزایای مستمر'!E15+'حقوق و مزایای مستمر'!E16+'حقوق و مزایای مستمر'!E17+'حقوق و مزایای مستمر'!E21+'حقوق و مزایای مستمر'!E22+'حقوق و مزایای مستمر'!E23+'حقوق و مزایای مستمر'!E24+'حقوق و مزایای مستمر'!E25+'حقوق و مزایای مستمر'!E26+'حقوق و مزایای مستمر'!E28+'حقوق و مزایای مستمر'!E29+'حقوق و مزایای مستمر'!E30</f>
        <v>0</v>
      </c>
      <c r="J12" s="216">
        <f>I12+H12</f>
        <v>0</v>
      </c>
      <c r="K12" s="187">
        <f>'سایر هزینه های پرسنلی'!E33</f>
        <v>0</v>
      </c>
      <c r="L12" s="188">
        <f>'سایر هزینه ها'!D25</f>
        <v>0</v>
      </c>
      <c r="M12" s="187">
        <f>G12+J12</f>
        <v>0</v>
      </c>
      <c r="N12" s="50">
        <f>K12</f>
        <v>0</v>
      </c>
      <c r="O12" s="50">
        <f>L12</f>
        <v>0</v>
      </c>
      <c r="P12" s="49">
        <f>O12+N12+M12</f>
        <v>0</v>
      </c>
    </row>
    <row r="13" spans="2:16">
      <c r="B13" s="295"/>
      <c r="C13" s="46" t="s">
        <v>136</v>
      </c>
      <c r="D13" s="50">
        <f t="shared" si="0"/>
        <v>0</v>
      </c>
      <c r="E13" s="187">
        <f>'حقوق و مزایای مستمر'!O9+'حقوق و مزایای مستمر'!O10+'حقوق و مزایای مستمر'!O11</f>
        <v>0</v>
      </c>
      <c r="F13" s="187">
        <f>'حقوق و مزایای مستمر'!O18+'حقوق و مزایای مستمر'!O19+'حقوق و مزایای مستمر'!O20</f>
        <v>0</v>
      </c>
      <c r="G13" s="216">
        <f t="shared" ref="G13:G16" si="1">E13+F13</f>
        <v>0</v>
      </c>
      <c r="H13" s="187">
        <f>'حقوق و مزایای مستمر'!O12+'حقوق و مزایای مستمر'!O13+'حقوق و مزایای مستمر'!O14</f>
        <v>0</v>
      </c>
      <c r="I13" s="187">
        <f>'حقوق و مزایای مستمر'!O15+'حقوق و مزایای مستمر'!O16+'حقوق و مزایای مستمر'!O17+'حقوق و مزایای مستمر'!O21+'حقوق و مزایای مستمر'!O22+'حقوق و مزایای مستمر'!O23+'حقوق و مزایای مستمر'!O24+'حقوق و مزایای مستمر'!O25+'حقوق و مزایای مستمر'!O26+'حقوق و مزایای مستمر'!O28+'حقوق و مزایای مستمر'!O29+'حقوق و مزایای مستمر'!O30</f>
        <v>0</v>
      </c>
      <c r="J13" s="216">
        <f t="shared" ref="J13:J31" si="2">I13+H13</f>
        <v>0</v>
      </c>
      <c r="K13" s="187">
        <f>'سایر هزینه های پرسنلی'!O33</f>
        <v>0</v>
      </c>
      <c r="L13" s="188">
        <f>'سایر هزینه ها'!N25</f>
        <v>0</v>
      </c>
      <c r="M13" s="187">
        <f>G13+J13</f>
        <v>0</v>
      </c>
      <c r="N13" s="50">
        <f>K13</f>
        <v>0</v>
      </c>
      <c r="O13" s="50">
        <f>L13</f>
        <v>0</v>
      </c>
      <c r="P13" s="49">
        <f t="shared" ref="P13:P31" si="3">O13+N13+M13</f>
        <v>0</v>
      </c>
    </row>
    <row r="14" spans="2:16">
      <c r="B14" s="68" t="s">
        <v>268</v>
      </c>
      <c r="C14" s="69" t="s">
        <v>267</v>
      </c>
      <c r="D14" s="71">
        <f t="shared" si="0"/>
        <v>0</v>
      </c>
      <c r="E14" s="189">
        <f>'حقوق و مزایای مستمر'!F9+'حقوق و مزایای مستمر'!F10+'حقوق و مزایای مستمر'!F11</f>
        <v>0</v>
      </c>
      <c r="F14" s="189">
        <f>'حقوق و مزایای مستمر'!F18+'حقوق و مزایای مستمر'!F19+'حقوق و مزایای مستمر'!F20</f>
        <v>0</v>
      </c>
      <c r="G14" s="216">
        <f t="shared" si="1"/>
        <v>0</v>
      </c>
      <c r="H14" s="190">
        <f>'حقوق و مزایای مستمر'!F12+'حقوق و مزایای مستمر'!F13+'حقوق و مزایای مستمر'!F14</f>
        <v>0</v>
      </c>
      <c r="I14" s="190">
        <f>'حقوق و مزایای مستمر'!F15+'حقوق و مزایای مستمر'!F16+'حقوق و مزایای مستمر'!F17+'حقوق و مزایای مستمر'!F21+'حقوق و مزایای مستمر'!F22+'حقوق و مزایای مستمر'!F23+'حقوق و مزایای مستمر'!F24+'حقوق و مزایای مستمر'!F25+'حقوق و مزایای مستمر'!F26+'حقوق و مزایای مستمر'!F28+'حقوق و مزایای مستمر'!F29+'حقوق و مزایای مستمر'!F30</f>
        <v>0</v>
      </c>
      <c r="J14" s="216">
        <f t="shared" si="2"/>
        <v>0</v>
      </c>
      <c r="K14" s="71">
        <f>'سایر هزینه های پرسنلی'!F33</f>
        <v>0</v>
      </c>
      <c r="L14" s="70">
        <f>'سایر هزینه ها'!E25</f>
        <v>0</v>
      </c>
      <c r="M14" s="71">
        <f>G14+J14</f>
        <v>0</v>
      </c>
      <c r="N14" s="71">
        <f t="shared" ref="N14:O14" si="4">K14</f>
        <v>0</v>
      </c>
      <c r="O14" s="71">
        <f t="shared" si="4"/>
        <v>0</v>
      </c>
      <c r="P14" s="49">
        <f t="shared" si="3"/>
        <v>0</v>
      </c>
    </row>
    <row r="15" spans="2:16">
      <c r="B15" s="261" t="s">
        <v>74</v>
      </c>
      <c r="C15" s="46" t="s">
        <v>2</v>
      </c>
      <c r="D15" s="50">
        <f t="shared" si="0"/>
        <v>0</v>
      </c>
      <c r="E15" s="50">
        <f>'حقوق و مزایای مستمر'!G9+'حقوق و مزایای مستمر'!G10+'حقوق و مزایای مستمر'!G11</f>
        <v>0</v>
      </c>
      <c r="F15" s="50">
        <f>'حقوق و مزایای مستمر'!G18+'حقوق و مزایای مستمر'!G19+'حقوق و مزایای مستمر'!G20</f>
        <v>0</v>
      </c>
      <c r="G15" s="216">
        <f t="shared" si="1"/>
        <v>0</v>
      </c>
      <c r="H15" s="47">
        <f>'حقوق و مزایای مستمر'!G12+'حقوق و مزایای مستمر'!G13+'حقوق و مزایای مستمر'!G14</f>
        <v>0</v>
      </c>
      <c r="I15" s="47">
        <f>'حقوق و مزایای مستمر'!G15+'حقوق و مزایای مستمر'!G16+'حقوق و مزایای مستمر'!G17+'حقوق و مزایای مستمر'!G21+'حقوق و مزایای مستمر'!G22+'حقوق و مزایای مستمر'!G23+'حقوق و مزایای مستمر'!G24+'حقوق و مزایای مستمر'!G25+'حقوق و مزایای مستمر'!G26+'حقوق و مزایای مستمر'!G28+'حقوق و مزایای مستمر'!G29+'حقوق و مزایای مستمر'!G30</f>
        <v>0</v>
      </c>
      <c r="J15" s="216">
        <f t="shared" si="2"/>
        <v>0</v>
      </c>
      <c r="K15" s="50">
        <f>'سایر هزینه های پرسنلی'!G33</f>
        <v>0</v>
      </c>
      <c r="L15" s="47">
        <f>'سایر هزینه ها'!F25</f>
        <v>0</v>
      </c>
      <c r="M15" s="187">
        <f t="shared" ref="M15:M24" si="5">G15+J15</f>
        <v>0</v>
      </c>
      <c r="N15" s="50">
        <f t="shared" ref="N15:N18" si="6">K15</f>
        <v>0</v>
      </c>
      <c r="O15" s="50">
        <f t="shared" ref="O15:O18" si="7">L15</f>
        <v>0</v>
      </c>
      <c r="P15" s="49">
        <f t="shared" si="3"/>
        <v>0</v>
      </c>
    </row>
    <row r="16" spans="2:16">
      <c r="B16" s="261"/>
      <c r="C16" s="46" t="s">
        <v>35</v>
      </c>
      <c r="D16" s="50">
        <f t="shared" si="0"/>
        <v>0</v>
      </c>
      <c r="E16" s="50">
        <f>'حقوق و مزایای مستمر'!P9+'حقوق و مزایای مستمر'!P10+'حقوق و مزایای مستمر'!P11</f>
        <v>0</v>
      </c>
      <c r="F16" s="50">
        <f>'حقوق و مزایای مستمر'!P18+'حقوق و مزایای مستمر'!P19+'حقوق و مزایای مستمر'!P20</f>
        <v>0</v>
      </c>
      <c r="G16" s="216">
        <f t="shared" si="1"/>
        <v>0</v>
      </c>
      <c r="H16" s="50">
        <f>'حقوق و مزایای مستمر'!P12+'حقوق و مزایای مستمر'!P13+'حقوق و مزایای مستمر'!P14</f>
        <v>0</v>
      </c>
      <c r="I16" s="50">
        <f>'حقوق و مزایای مستمر'!P15+'حقوق و مزایای مستمر'!P16+'حقوق و مزایای مستمر'!P17+'حقوق و مزایای مستمر'!P21+'حقوق و مزایای مستمر'!P22+'حقوق و مزایای مستمر'!P23+'حقوق و مزایای مستمر'!P24+'حقوق و مزایای مستمر'!P25+'حقوق و مزایای مستمر'!P26+'حقوق و مزایای مستمر'!P28+'حقوق و مزایای مستمر'!P29+'حقوق و مزایای مستمر'!P30</f>
        <v>0</v>
      </c>
      <c r="J16" s="216">
        <f t="shared" si="2"/>
        <v>0</v>
      </c>
      <c r="K16" s="50">
        <f>'سایر هزینه های پرسنلی'!P33</f>
        <v>0</v>
      </c>
      <c r="L16" s="47">
        <f>'سایر هزینه ها'!O25</f>
        <v>0</v>
      </c>
      <c r="M16" s="187">
        <f t="shared" si="5"/>
        <v>0</v>
      </c>
      <c r="N16" s="50">
        <f t="shared" si="6"/>
        <v>0</v>
      </c>
      <c r="O16" s="50">
        <f t="shared" si="7"/>
        <v>0</v>
      </c>
      <c r="P16" s="49">
        <f t="shared" si="3"/>
        <v>0</v>
      </c>
    </row>
    <row r="17" spans="2:16">
      <c r="B17" s="260" t="s">
        <v>75</v>
      </c>
      <c r="C17" s="69" t="s">
        <v>2</v>
      </c>
      <c r="D17" s="71">
        <f t="shared" si="0"/>
        <v>0</v>
      </c>
      <c r="E17" s="71">
        <f>'حقوق و مزایای مستمر'!I9+'حقوق و مزایای مستمر'!I10+'حقوق و مزایای مستمر'!I11</f>
        <v>0</v>
      </c>
      <c r="F17" s="71">
        <f>'حقوق و مزایای مستمر'!I18+'حقوق و مزایای مستمر'!I19+'حقوق و مزایای مستمر'!I20</f>
        <v>0</v>
      </c>
      <c r="G17" s="48">
        <f t="shared" ref="G17:G31" si="8">SUM(E17:F17)</f>
        <v>0</v>
      </c>
      <c r="H17" s="71">
        <f>'حقوق و مزایای مستمر'!H12+'حقوق و مزایای مستمر'!H13+'حقوق و مزایای مستمر'!H14</f>
        <v>0</v>
      </c>
      <c r="I17" s="71">
        <f>'حقوق و مزایای مستمر'!H15+'حقوق و مزایای مستمر'!H16+'حقوق و مزایای مستمر'!H17+'حقوق و مزایای مستمر'!H21+'حقوق و مزایای مستمر'!H22+'حقوق و مزایای مستمر'!H23+'حقوق و مزایای مستمر'!H24+'حقوق و مزایای مستمر'!H25+'حقوق و مزایای مستمر'!H26+'حقوق و مزایای مستمر'!H28+'حقوق و مزایای مستمر'!H29+'حقوق و مزایای مستمر'!H30</f>
        <v>0</v>
      </c>
      <c r="J17" s="216">
        <f t="shared" si="2"/>
        <v>0</v>
      </c>
      <c r="K17" s="72">
        <f>'سایر هزینه های پرسنلی'!H33</f>
        <v>0</v>
      </c>
      <c r="L17" s="72">
        <f>'سایر هزینه ها'!G25</f>
        <v>0</v>
      </c>
      <c r="M17" s="71">
        <f t="shared" si="5"/>
        <v>0</v>
      </c>
      <c r="N17" s="71">
        <f t="shared" si="6"/>
        <v>0</v>
      </c>
      <c r="O17" s="71">
        <f t="shared" si="7"/>
        <v>0</v>
      </c>
      <c r="P17" s="49">
        <f t="shared" si="3"/>
        <v>0</v>
      </c>
    </row>
    <row r="18" spans="2:16">
      <c r="B18" s="260"/>
      <c r="C18" s="69" t="s">
        <v>35</v>
      </c>
      <c r="D18" s="71">
        <f t="shared" si="0"/>
        <v>0</v>
      </c>
      <c r="E18" s="71">
        <f>'حقوق و مزایای مستمر'!Q9+'حقوق و مزایای مستمر'!Q10+'حقوق و مزایای مستمر'!Q11</f>
        <v>0</v>
      </c>
      <c r="F18" s="71">
        <f>'حقوق و مزایای مستمر'!Q18+'حقوق و مزایای مستمر'!Q19+'حقوق و مزایای مستمر'!Q20</f>
        <v>0</v>
      </c>
      <c r="G18" s="48">
        <f t="shared" si="8"/>
        <v>0</v>
      </c>
      <c r="H18" s="71">
        <f>'حقوق و مزایای مستمر'!Q12+'حقوق و مزایای مستمر'!Q13+'حقوق و مزایای مستمر'!Q14</f>
        <v>0</v>
      </c>
      <c r="I18" s="71">
        <f>'حقوق و مزایای مستمر'!Q15+'حقوق و مزایای مستمر'!Q16+'حقوق و مزایای مستمر'!Q17+'حقوق و مزایای مستمر'!Q21+'حقوق و مزایای مستمر'!Q22+'حقوق و مزایای مستمر'!Q23+'حقوق و مزایای مستمر'!Q24+'حقوق و مزایای مستمر'!Q25+'حقوق و مزایای مستمر'!Q26+'حقوق و مزایای مستمر'!Q28+'حقوق و مزایای مستمر'!Q29+'حقوق و مزایای مستمر'!Q30</f>
        <v>0</v>
      </c>
      <c r="J18" s="216">
        <f t="shared" si="2"/>
        <v>0</v>
      </c>
      <c r="K18" s="72">
        <f>'سایر هزینه های پرسنلی'!Q33</f>
        <v>0</v>
      </c>
      <c r="L18" s="72">
        <f>'سایر هزینه ها'!P25</f>
        <v>0</v>
      </c>
      <c r="M18" s="71">
        <f t="shared" si="5"/>
        <v>0</v>
      </c>
      <c r="N18" s="71">
        <f t="shared" si="6"/>
        <v>0</v>
      </c>
      <c r="O18" s="71">
        <f t="shared" si="7"/>
        <v>0</v>
      </c>
      <c r="P18" s="49">
        <f t="shared" si="3"/>
        <v>0</v>
      </c>
    </row>
    <row r="19" spans="2:16">
      <c r="B19" s="261" t="s">
        <v>76</v>
      </c>
      <c r="C19" s="46" t="s">
        <v>2</v>
      </c>
      <c r="D19" s="41">
        <f t="shared" si="0"/>
        <v>0</v>
      </c>
      <c r="E19" s="184">
        <f>'حقوق و مزایای مستمر'!I9+'حقوق و مزایای مستمر'!I10+'حقوق و مزایای مستمر'!I11</f>
        <v>0</v>
      </c>
      <c r="F19" s="184">
        <f>'حقوق و مزایای مستمر'!I18+'حقوق و مزایای مستمر'!I19+'حقوق و مزایای مستمر'!I20</f>
        <v>0</v>
      </c>
      <c r="G19" s="48">
        <f t="shared" si="8"/>
        <v>0</v>
      </c>
      <c r="H19" s="50">
        <f>'حقوق و مزایای مستمر'!I12+'حقوق و مزایای مستمر'!I13+'حقوق و مزایای مستمر'!I14</f>
        <v>0</v>
      </c>
      <c r="I19" s="50">
        <f>'حقوق و مزایای مستمر'!I15+'حقوق و مزایای مستمر'!I16+'حقوق و مزایای مستمر'!I17+'حقوق و مزایای مستمر'!I21+'حقوق و مزایای مستمر'!I22+'حقوق و مزایای مستمر'!I23+'حقوق و مزایای مستمر'!I24+'حقوق و مزایای مستمر'!I25+'حقوق و مزایای مستمر'!I26+'حقوق و مزایای مستمر'!I28+'حقوق و مزایای مستمر'!I29+'حقوق و مزایای مستمر'!I30</f>
        <v>0</v>
      </c>
      <c r="J19" s="216">
        <f t="shared" si="2"/>
        <v>0</v>
      </c>
      <c r="K19" s="41">
        <f>'سایر هزینه های پرسنلی'!I33</f>
        <v>0</v>
      </c>
      <c r="L19" s="41">
        <f>'سایر هزینه ها'!H25</f>
        <v>0</v>
      </c>
      <c r="M19" s="187">
        <f t="shared" si="5"/>
        <v>0</v>
      </c>
      <c r="N19" s="50">
        <f t="shared" ref="N19:N22" si="9">K19</f>
        <v>0</v>
      </c>
      <c r="O19" s="50">
        <f t="shared" ref="O19:O22" si="10">L19</f>
        <v>0</v>
      </c>
      <c r="P19" s="49">
        <f t="shared" si="3"/>
        <v>0</v>
      </c>
    </row>
    <row r="20" spans="2:16">
      <c r="B20" s="261"/>
      <c r="C20" s="46" t="s">
        <v>35</v>
      </c>
      <c r="D20" s="41">
        <f t="shared" si="0"/>
        <v>0</v>
      </c>
      <c r="E20" s="184">
        <f>'حقوق و مزایای مستمر'!R9+'حقوق و مزایای مستمر'!R10+'حقوق و مزایای مستمر'!R11</f>
        <v>0</v>
      </c>
      <c r="F20" s="184">
        <f>'حقوق و مزایای مستمر'!R18+'حقوق و مزایای مستمر'!R19+'حقوق و مزایای مستمر'!R20</f>
        <v>0</v>
      </c>
      <c r="G20" s="48">
        <f t="shared" si="8"/>
        <v>0</v>
      </c>
      <c r="H20" s="50">
        <f>'حقوق و مزایای مستمر'!R12+'حقوق و مزایای مستمر'!R13+'حقوق و مزایای مستمر'!R14</f>
        <v>0</v>
      </c>
      <c r="I20" s="50">
        <f>'حقوق و مزایای مستمر'!R15+'حقوق و مزایای مستمر'!R16+'حقوق و مزایای مستمر'!R17+'حقوق و مزایای مستمر'!R21+'حقوق و مزایای مستمر'!R22+'حقوق و مزایای مستمر'!R23+'حقوق و مزایای مستمر'!R24+'حقوق و مزایای مستمر'!R25+'حقوق و مزایای مستمر'!R26+'حقوق و مزایای مستمر'!R28+'حقوق و مزایای مستمر'!R29+'حقوق و مزایای مستمر'!R30</f>
        <v>0</v>
      </c>
      <c r="J20" s="216">
        <f t="shared" si="2"/>
        <v>0</v>
      </c>
      <c r="K20" s="41">
        <f>'سایر هزینه های پرسنلی'!R33</f>
        <v>0</v>
      </c>
      <c r="L20" s="41">
        <f>'سایر هزینه ها'!Q25</f>
        <v>0</v>
      </c>
      <c r="M20" s="187">
        <f t="shared" si="5"/>
        <v>0</v>
      </c>
      <c r="N20" s="50">
        <f t="shared" si="9"/>
        <v>0</v>
      </c>
      <c r="O20" s="50">
        <f t="shared" si="10"/>
        <v>0</v>
      </c>
      <c r="P20" s="49">
        <f t="shared" si="3"/>
        <v>0</v>
      </c>
    </row>
    <row r="21" spans="2:16">
      <c r="B21" s="260" t="s">
        <v>77</v>
      </c>
      <c r="C21" s="69" t="s">
        <v>2</v>
      </c>
      <c r="D21" s="72">
        <f t="shared" si="0"/>
        <v>0</v>
      </c>
      <c r="E21" s="71">
        <f>'حقوق و مزایای مستمر'!J9+'حقوق و مزایای مستمر'!J10+'حقوق و مزایای مستمر'!J11</f>
        <v>0</v>
      </c>
      <c r="F21" s="71">
        <f>'حقوق و مزایای مستمر'!J18+'حقوق و مزایای مستمر'!J19+'حقوق و مزایای مستمر'!J20</f>
        <v>0</v>
      </c>
      <c r="G21" s="48">
        <f t="shared" si="8"/>
        <v>0</v>
      </c>
      <c r="H21" s="71">
        <f>'حقوق و مزایای مستمر'!J12+'حقوق و مزایای مستمر'!J13+'حقوق و مزایای مستمر'!J14</f>
        <v>0</v>
      </c>
      <c r="I21" s="71">
        <f>'حقوق و مزایای مستمر'!J15+'حقوق و مزایای مستمر'!J16+'حقوق و مزایای مستمر'!J17+'حقوق و مزایای مستمر'!J21+'حقوق و مزایای مستمر'!J22+'حقوق و مزایای مستمر'!J23+'حقوق و مزایای مستمر'!J24+'حقوق و مزایای مستمر'!J25+'حقوق و مزایای مستمر'!J26+'حقوق و مزایای مستمر'!J28+'حقوق و مزایای مستمر'!J29+'حقوق و مزایای مستمر'!J30</f>
        <v>0</v>
      </c>
      <c r="J21" s="216">
        <f t="shared" si="2"/>
        <v>0</v>
      </c>
      <c r="K21" s="72">
        <f>'سایر هزینه های پرسنلی'!J33</f>
        <v>0</v>
      </c>
      <c r="L21" s="72">
        <f>'سایر هزینه ها'!I25</f>
        <v>0</v>
      </c>
      <c r="M21" s="71">
        <f t="shared" si="5"/>
        <v>0</v>
      </c>
      <c r="N21" s="71">
        <f t="shared" si="9"/>
        <v>0</v>
      </c>
      <c r="O21" s="71">
        <f t="shared" si="10"/>
        <v>0</v>
      </c>
      <c r="P21" s="49">
        <f t="shared" si="3"/>
        <v>0</v>
      </c>
    </row>
    <row r="22" spans="2:16">
      <c r="B22" s="260"/>
      <c r="C22" s="69" t="s">
        <v>35</v>
      </c>
      <c r="D22" s="72">
        <f t="shared" si="0"/>
        <v>0</v>
      </c>
      <c r="E22" s="71">
        <f>'حقوق و مزایای مستمر'!S9+'حقوق و مزایای مستمر'!S10+'حقوق و مزایای مستمر'!S11</f>
        <v>0</v>
      </c>
      <c r="F22" s="71">
        <f>'حقوق و مزایای مستمر'!S18+'حقوق و مزایای مستمر'!S19+'حقوق و مزایای مستمر'!S20</f>
        <v>0</v>
      </c>
      <c r="G22" s="48">
        <f t="shared" si="8"/>
        <v>0</v>
      </c>
      <c r="H22" s="71">
        <f>'حقوق و مزایای مستمر'!S12+'حقوق و مزایای مستمر'!S13+'حقوق و مزایای مستمر'!S14</f>
        <v>0</v>
      </c>
      <c r="I22" s="71">
        <f>'حقوق و مزایای مستمر'!S15+'حقوق و مزایای مستمر'!S16+'حقوق و مزایای مستمر'!S17+'حقوق و مزایای مستمر'!S21+'حقوق و مزایای مستمر'!S22+'حقوق و مزایای مستمر'!S23+'حقوق و مزایای مستمر'!S24+'حقوق و مزایای مستمر'!S25+'حقوق و مزایای مستمر'!S26+'حقوق و مزایای مستمر'!S28+'حقوق و مزایای مستمر'!S29+'حقوق و مزایای مستمر'!S30</f>
        <v>0</v>
      </c>
      <c r="J22" s="216">
        <f t="shared" si="2"/>
        <v>0</v>
      </c>
      <c r="K22" s="72">
        <f>'سایر هزینه های پرسنلی'!S33</f>
        <v>0</v>
      </c>
      <c r="L22" s="72">
        <f>'سایر هزینه ها'!R25</f>
        <v>0</v>
      </c>
      <c r="M22" s="71">
        <f t="shared" si="5"/>
        <v>0</v>
      </c>
      <c r="N22" s="71">
        <f t="shared" si="9"/>
        <v>0</v>
      </c>
      <c r="O22" s="71">
        <f t="shared" si="10"/>
        <v>0</v>
      </c>
      <c r="P22" s="49">
        <f t="shared" si="3"/>
        <v>0</v>
      </c>
    </row>
    <row r="23" spans="2:16">
      <c r="B23" s="261" t="s">
        <v>271</v>
      </c>
      <c r="C23" s="46" t="s">
        <v>2</v>
      </c>
      <c r="D23" s="41">
        <f t="shared" si="0"/>
        <v>0</v>
      </c>
      <c r="E23" s="50">
        <f>'حقوق و مزایای مستمر'!K9+'حقوق و مزایای مستمر'!K10+'حقوق و مزایای مستمر'!K11</f>
        <v>0</v>
      </c>
      <c r="F23" s="50">
        <f>'حقوق و مزایای مستمر'!K18+'حقوق و مزایای مستمر'!K19+'حقوق و مزایای مستمر'!K20</f>
        <v>0</v>
      </c>
      <c r="G23" s="48">
        <f t="shared" si="8"/>
        <v>0</v>
      </c>
      <c r="H23" s="50">
        <f>'حقوق و مزایای مستمر'!K12+'حقوق و مزایای مستمر'!K13+'حقوق و مزایای مستمر'!K14</f>
        <v>0</v>
      </c>
      <c r="I23" s="50">
        <f>'حقوق و مزایای مستمر'!K15+'حقوق و مزایای مستمر'!K16+'حقوق و مزایای مستمر'!K17+'حقوق و مزایای مستمر'!K21+'حقوق و مزایای مستمر'!K22+'حقوق و مزایای مستمر'!K23+'حقوق و مزایای مستمر'!K24+'حقوق و مزایای مستمر'!K25+'حقوق و مزایای مستمر'!K26+'حقوق و مزایای مستمر'!K28+'حقوق و مزایای مستمر'!K29+'حقوق و مزایای مستمر'!K30</f>
        <v>0</v>
      </c>
      <c r="J23" s="216">
        <f t="shared" si="2"/>
        <v>0</v>
      </c>
      <c r="K23" s="41">
        <f>'سایر هزینه های پرسنلی'!K33</f>
        <v>0</v>
      </c>
      <c r="L23" s="41">
        <f>'سایر هزینه ها'!J25</f>
        <v>0</v>
      </c>
      <c r="M23" s="187">
        <f t="shared" si="5"/>
        <v>0</v>
      </c>
      <c r="N23" s="50">
        <f t="shared" ref="N23:N25" si="11">K23</f>
        <v>0</v>
      </c>
      <c r="O23" s="50">
        <f t="shared" ref="O23:O25" si="12">L23</f>
        <v>0</v>
      </c>
      <c r="P23" s="49">
        <f t="shared" si="3"/>
        <v>0</v>
      </c>
    </row>
    <row r="24" spans="2:16">
      <c r="B24" s="261"/>
      <c r="C24" s="46" t="s">
        <v>35</v>
      </c>
      <c r="D24" s="41">
        <f t="shared" ref="D24:D25" si="13">P24</f>
        <v>0</v>
      </c>
      <c r="E24" s="50">
        <f>'حقوق و مزایای مستمر'!T9+'حقوق و مزایای مستمر'!T10+'حقوق و مزایای مستمر'!T11</f>
        <v>0</v>
      </c>
      <c r="F24" s="50">
        <f>'حقوق و مزایای مستمر'!T18+'حقوق و مزایای مستمر'!T19+'حقوق و مزایای مستمر'!T20</f>
        <v>0</v>
      </c>
      <c r="G24" s="48">
        <f t="shared" si="8"/>
        <v>0</v>
      </c>
      <c r="H24" s="50">
        <f>'حقوق و مزایای مستمر'!T12+'حقوق و مزایای مستمر'!T13+'حقوق و مزایای مستمر'!T14</f>
        <v>0</v>
      </c>
      <c r="I24" s="50">
        <f>'حقوق و مزایای مستمر'!T15+'حقوق و مزایای مستمر'!T16+'حقوق و مزایای مستمر'!T17+'حقوق و مزایای مستمر'!T21+'حقوق و مزایای مستمر'!T22+'حقوق و مزایای مستمر'!T23+'حقوق و مزایای مستمر'!T24+'حقوق و مزایای مستمر'!T25+'حقوق و مزایای مستمر'!T26+'حقوق و مزایای مستمر'!T28+'حقوق و مزایای مستمر'!T29+'حقوق و مزایای مستمر'!T30</f>
        <v>0</v>
      </c>
      <c r="J24" s="216">
        <f t="shared" si="2"/>
        <v>0</v>
      </c>
      <c r="K24" s="41">
        <f>'سایر هزینه های پرسنلی'!T33</f>
        <v>0</v>
      </c>
      <c r="L24" s="41">
        <f>'سایر هزینه ها'!S25</f>
        <v>0</v>
      </c>
      <c r="M24" s="187">
        <f t="shared" si="5"/>
        <v>0</v>
      </c>
      <c r="N24" s="50">
        <f t="shared" si="11"/>
        <v>0</v>
      </c>
      <c r="O24" s="50">
        <f t="shared" si="12"/>
        <v>0</v>
      </c>
      <c r="P24" s="49">
        <f t="shared" si="3"/>
        <v>0</v>
      </c>
    </row>
    <row r="25" spans="2:16">
      <c r="B25" s="172" t="s">
        <v>269</v>
      </c>
      <c r="C25" s="69" t="s">
        <v>267</v>
      </c>
      <c r="D25" s="72">
        <f t="shared" si="13"/>
        <v>0</v>
      </c>
      <c r="E25" s="71">
        <f>'حقوق و مزایای مستمر'!L9+'حقوق و مزایای مستمر'!L10+'حقوق و مزایای مستمر'!L11</f>
        <v>0</v>
      </c>
      <c r="F25" s="71">
        <f>'حقوق و مزایای مستمر'!L18+'حقوق و مزایای مستمر'!L19+'حقوق و مزایای مستمر'!L20</f>
        <v>0</v>
      </c>
      <c r="G25" s="48">
        <f t="shared" si="8"/>
        <v>0</v>
      </c>
      <c r="H25" s="71">
        <f>'حقوق و مزایای مستمر'!L12+'حقوق و مزایای مستمر'!L13+'حقوق و مزایای مستمر'!L14</f>
        <v>0</v>
      </c>
      <c r="I25" s="71">
        <f>'حقوق و مزایای مستمر'!L15+'حقوق و مزایای مستمر'!L16+'حقوق و مزایای مستمر'!L17+'حقوق و مزایای مستمر'!L21+'حقوق و مزایای مستمر'!L22+'حقوق و مزایای مستمر'!L23+'حقوق و مزایای مستمر'!L24+'حقوق و مزایای مستمر'!L25+'حقوق و مزایای مستمر'!L26+'حقوق و مزایای مستمر'!L28+'حقوق و مزایای مستمر'!L29+'حقوق و مزایای مستمر'!L30</f>
        <v>0</v>
      </c>
      <c r="J25" s="216">
        <f t="shared" si="2"/>
        <v>0</v>
      </c>
      <c r="K25" s="71">
        <f>'سایر هزینه های پرسنلی'!L33</f>
        <v>0</v>
      </c>
      <c r="L25" s="71">
        <f>'سایر هزینه ها'!K25</f>
        <v>0</v>
      </c>
      <c r="M25" s="71">
        <f>G25+J25</f>
        <v>0</v>
      </c>
      <c r="N25" s="71">
        <f t="shared" si="11"/>
        <v>0</v>
      </c>
      <c r="O25" s="71">
        <f t="shared" si="12"/>
        <v>0</v>
      </c>
      <c r="P25" s="49">
        <f t="shared" si="3"/>
        <v>0</v>
      </c>
    </row>
    <row r="26" spans="2:16">
      <c r="B26" s="262" t="s">
        <v>270</v>
      </c>
      <c r="C26" s="217" t="s">
        <v>267</v>
      </c>
      <c r="D26" s="184">
        <f>P26</f>
        <v>0</v>
      </c>
      <c r="E26" s="184">
        <f>'حقوق و مزایای مستمر'!M9+'حقوق و مزایای مستمر'!M10+'حقوق و مزایای مستمر'!M11</f>
        <v>0</v>
      </c>
      <c r="F26" s="184">
        <f>'حقوق و مزایای مستمر'!M18+'حقوق و مزایای مستمر'!M19+'حقوق و مزایای مستمر'!M20</f>
        <v>0</v>
      </c>
      <c r="G26" s="48">
        <f t="shared" si="8"/>
        <v>0</v>
      </c>
      <c r="H26" s="184">
        <f>'حقوق و مزایای مستمر'!M12+'حقوق و مزایای مستمر'!M13+'حقوق و مزایای مستمر'!M14</f>
        <v>0</v>
      </c>
      <c r="I26" s="184">
        <f>'حقوق و مزایای مستمر'!M15+'حقوق و مزایای مستمر'!M16+'حقوق و مزایای مستمر'!M17+'حقوق و مزایای مستمر'!M21+'حقوق و مزایای مستمر'!M22+'حقوق و مزایای مستمر'!M23+'حقوق و مزایای مستمر'!M24+'حقوق و مزایای مستمر'!M25+'حقوق و مزایای مستمر'!M26+'حقوق و مزایای مستمر'!M28+'حقوق و مزایای مستمر'!M29+'حقوق و مزایای مستمر'!M30</f>
        <v>0</v>
      </c>
      <c r="J26" s="216">
        <f t="shared" si="2"/>
        <v>0</v>
      </c>
      <c r="K26" s="184">
        <f>'سایر هزینه های پرسنلی'!M33</f>
        <v>0</v>
      </c>
      <c r="L26" s="184">
        <f>'سایر هزینه ها'!L25</f>
        <v>0</v>
      </c>
      <c r="M26" s="183">
        <f>G26+J26</f>
        <v>0</v>
      </c>
      <c r="N26" s="50">
        <f t="shared" ref="N26:N30" si="14">K26</f>
        <v>0</v>
      </c>
      <c r="O26" s="50">
        <f t="shared" ref="O26:O30" si="15">L26</f>
        <v>0</v>
      </c>
      <c r="P26" s="49">
        <f t="shared" si="3"/>
        <v>0</v>
      </c>
    </row>
    <row r="27" spans="2:16">
      <c r="B27" s="263"/>
      <c r="C27" s="217" t="s">
        <v>136</v>
      </c>
      <c r="D27" s="184">
        <f>P27</f>
        <v>0</v>
      </c>
      <c r="E27" s="184">
        <f>'حقوق و مزایای مستمر'!V9+'حقوق و مزایای مستمر'!V10+'حقوق و مزایای مستمر'!V11</f>
        <v>0</v>
      </c>
      <c r="F27" s="184">
        <f>'حقوق و مزایای مستمر'!V18+'حقوق و مزایای مستمر'!V19+'حقوق و مزایای مستمر'!V20</f>
        <v>0</v>
      </c>
      <c r="G27" s="48">
        <f t="shared" si="8"/>
        <v>0</v>
      </c>
      <c r="H27" s="184">
        <f>'حقوق و مزایای مستمر'!V12+'حقوق و مزایای مستمر'!V13+'حقوق و مزایای مستمر'!V14</f>
        <v>0</v>
      </c>
      <c r="I27" s="184">
        <f>'حقوق و مزایای مستمر'!V15+'حقوق و مزایای مستمر'!V16+'حقوق و مزایای مستمر'!V17+'حقوق و مزایای مستمر'!V21+'حقوق و مزایای مستمر'!V22+'حقوق و مزایای مستمر'!V23+'حقوق و مزایای مستمر'!V24+'حقوق و مزایای مستمر'!V25+'حقوق و مزایای مستمر'!V26+'حقوق و مزایای مستمر'!V28+'حقوق و مزایای مستمر'!V29+'حقوق و مزایای مستمر'!V30</f>
        <v>0</v>
      </c>
      <c r="J27" s="216">
        <f t="shared" si="2"/>
        <v>0</v>
      </c>
      <c r="K27" s="184">
        <f>'سایر هزینه های پرسنلی'!U33</f>
        <v>0</v>
      </c>
      <c r="L27" s="183">
        <f>'سایر هزینه ها'!T25</f>
        <v>0</v>
      </c>
      <c r="M27" s="183">
        <f>G27+J27</f>
        <v>0</v>
      </c>
      <c r="N27" s="50">
        <f t="shared" si="14"/>
        <v>0</v>
      </c>
      <c r="O27" s="50">
        <f t="shared" si="15"/>
        <v>0</v>
      </c>
      <c r="P27" s="49">
        <f t="shared" si="3"/>
        <v>0</v>
      </c>
    </row>
    <row r="28" spans="2:16">
      <c r="B28" s="313" t="s">
        <v>164</v>
      </c>
      <c r="C28" s="218" t="s">
        <v>138</v>
      </c>
      <c r="D28" s="219">
        <f>P28</f>
        <v>0</v>
      </c>
      <c r="E28" s="220"/>
      <c r="F28" s="220"/>
      <c r="G28" s="48">
        <f t="shared" si="8"/>
        <v>0</v>
      </c>
      <c r="H28" s="220"/>
      <c r="I28" s="220"/>
      <c r="J28" s="216">
        <f t="shared" si="2"/>
        <v>0</v>
      </c>
      <c r="K28" s="219">
        <f>'سایر هزینه های پرسنلی'!W33</f>
        <v>0</v>
      </c>
      <c r="L28" s="219">
        <f>'سایر هزینه ها'!V25</f>
        <v>0</v>
      </c>
      <c r="M28" s="219">
        <f>G28+J28</f>
        <v>0</v>
      </c>
      <c r="N28" s="71">
        <f t="shared" si="14"/>
        <v>0</v>
      </c>
      <c r="O28" s="71">
        <f t="shared" si="15"/>
        <v>0</v>
      </c>
      <c r="P28" s="49">
        <f t="shared" si="3"/>
        <v>0</v>
      </c>
    </row>
    <row r="29" spans="2:16">
      <c r="B29" s="314"/>
      <c r="C29" s="218" t="s">
        <v>305</v>
      </c>
      <c r="D29" s="219">
        <f t="shared" ref="D29:D30" si="16">P29</f>
        <v>0</v>
      </c>
      <c r="E29" s="220"/>
      <c r="F29" s="220"/>
      <c r="G29" s="48">
        <f t="shared" si="8"/>
        <v>0</v>
      </c>
      <c r="H29" s="220"/>
      <c r="I29" s="220"/>
      <c r="J29" s="216">
        <f t="shared" si="2"/>
        <v>0</v>
      </c>
      <c r="K29" s="227"/>
      <c r="L29" s="219">
        <f>'سایر هزینه ها'!W25</f>
        <v>0</v>
      </c>
      <c r="M29" s="219">
        <f t="shared" ref="M29:M30" si="17">G29+J29</f>
        <v>0</v>
      </c>
      <c r="N29" s="71">
        <f t="shared" si="14"/>
        <v>0</v>
      </c>
      <c r="O29" s="71">
        <f t="shared" si="15"/>
        <v>0</v>
      </c>
      <c r="P29" s="49">
        <f t="shared" si="3"/>
        <v>0</v>
      </c>
    </row>
    <row r="30" spans="2:16">
      <c r="B30" s="315"/>
      <c r="C30" s="218" t="s">
        <v>306</v>
      </c>
      <c r="D30" s="219">
        <f t="shared" si="16"/>
        <v>0</v>
      </c>
      <c r="E30" s="220"/>
      <c r="F30" s="220"/>
      <c r="G30" s="48">
        <f t="shared" si="8"/>
        <v>0</v>
      </c>
      <c r="H30" s="220"/>
      <c r="I30" s="220"/>
      <c r="J30" s="216">
        <f t="shared" si="2"/>
        <v>0</v>
      </c>
      <c r="K30" s="227"/>
      <c r="L30" s="219">
        <f>'سایر هزینه ها'!X25</f>
        <v>0</v>
      </c>
      <c r="M30" s="219">
        <f t="shared" si="17"/>
        <v>0</v>
      </c>
      <c r="N30" s="71">
        <f t="shared" si="14"/>
        <v>0</v>
      </c>
      <c r="O30" s="71">
        <f t="shared" si="15"/>
        <v>0</v>
      </c>
      <c r="P30" s="49">
        <f t="shared" si="3"/>
        <v>0</v>
      </c>
    </row>
    <row r="31" spans="2:16">
      <c r="B31" s="304" t="s">
        <v>165</v>
      </c>
      <c r="C31" s="311"/>
      <c r="D31" s="41">
        <f>P31</f>
        <v>0</v>
      </c>
      <c r="E31" s="207"/>
      <c r="F31" s="207"/>
      <c r="G31" s="48">
        <f t="shared" si="8"/>
        <v>0</v>
      </c>
      <c r="H31" s="207"/>
      <c r="I31" s="207"/>
      <c r="J31" s="216">
        <f t="shared" si="2"/>
        <v>0</v>
      </c>
      <c r="K31" s="191">
        <f>'سایر هزینه های پرسنلی'!X33</f>
        <v>0</v>
      </c>
      <c r="L31" s="191">
        <f>'سایر هزینه ها'!Y25</f>
        <v>0</v>
      </c>
      <c r="M31" s="191">
        <f>G31+J31</f>
        <v>0</v>
      </c>
      <c r="N31" s="50">
        <f t="shared" ref="N31" si="18">K31</f>
        <v>0</v>
      </c>
      <c r="O31" s="50">
        <f t="shared" ref="O31" si="19">L31</f>
        <v>0</v>
      </c>
      <c r="P31" s="49">
        <f t="shared" si="3"/>
        <v>0</v>
      </c>
    </row>
    <row r="32" spans="2:16" s="38" customFormat="1">
      <c r="B32" s="312" t="s">
        <v>3</v>
      </c>
      <c r="C32" s="52" t="s">
        <v>2</v>
      </c>
      <c r="D32" s="53">
        <f>D12+D14+D15+D17+D19+D21+D23+D25+D26</f>
        <v>0</v>
      </c>
      <c r="E32" s="53">
        <f>E12+E14+E15+E17+E19+E21+E23+E25+E26</f>
        <v>0</v>
      </c>
      <c r="F32" s="53">
        <f>F12+F14+F15+F17+F19+F21+F23+F25+F26</f>
        <v>0</v>
      </c>
      <c r="G32" s="53">
        <f>SUM(E32:F32)</f>
        <v>0</v>
      </c>
      <c r="H32" s="53">
        <f>H12+H14+H15+H17+H19+H21+H23+H25+H26</f>
        <v>0</v>
      </c>
      <c r="I32" s="53">
        <f>I12+I14+I15+I17+I19+I21+I23+I25+I26</f>
        <v>0</v>
      </c>
      <c r="J32" s="53">
        <f>SUM(H32:I32)</f>
        <v>0</v>
      </c>
      <c r="K32" s="53">
        <f t="shared" ref="K32:O32" si="20">K12+K14+K15+K17+K19+K21+K23+K25+K26</f>
        <v>0</v>
      </c>
      <c r="L32" s="53">
        <f t="shared" si="20"/>
        <v>0</v>
      </c>
      <c r="M32" s="53">
        <f t="shared" si="20"/>
        <v>0</v>
      </c>
      <c r="N32" s="53">
        <f t="shared" si="20"/>
        <v>0</v>
      </c>
      <c r="O32" s="53">
        <f t="shared" si="20"/>
        <v>0</v>
      </c>
      <c r="P32" s="54">
        <f>SUM(M32:O32)</f>
        <v>0</v>
      </c>
    </row>
    <row r="33" spans="2:17" s="38" customFormat="1">
      <c r="B33" s="312"/>
      <c r="C33" s="52" t="s">
        <v>35</v>
      </c>
      <c r="D33" s="53">
        <f>D13+D16+D18+D20+D22+D24+D27</f>
        <v>0</v>
      </c>
      <c r="E33" s="53">
        <f>E13+E16+E18+E20+E22+E24+E27</f>
        <v>0</v>
      </c>
      <c r="F33" s="53">
        <f>F13+F16+F18+F20+F22+F24+F27</f>
        <v>0</v>
      </c>
      <c r="G33" s="53">
        <f>SUM(E33:F33)</f>
        <v>0</v>
      </c>
      <c r="H33" s="53">
        <f>H13+H16+H18+H20+H22+H24+H27</f>
        <v>0</v>
      </c>
      <c r="I33" s="53">
        <f>I13+I16+I18+I20+I22+I24+I27</f>
        <v>0</v>
      </c>
      <c r="J33" s="53">
        <f t="shared" ref="J33" si="21">SUM(H33:I33)</f>
        <v>0</v>
      </c>
      <c r="K33" s="53">
        <f t="shared" ref="K33:O33" si="22">K13+K16+K18+K20+K22+K24+K27</f>
        <v>0</v>
      </c>
      <c r="L33" s="53">
        <f t="shared" si="22"/>
        <v>0</v>
      </c>
      <c r="M33" s="53">
        <f t="shared" si="22"/>
        <v>0</v>
      </c>
      <c r="N33" s="53">
        <f t="shared" si="22"/>
        <v>0</v>
      </c>
      <c r="O33" s="53">
        <f t="shared" si="22"/>
        <v>0</v>
      </c>
      <c r="P33" s="54">
        <f>SUM(M33:O33)</f>
        <v>0</v>
      </c>
    </row>
    <row r="34" spans="2:17" s="38" customFormat="1">
      <c r="B34" s="312"/>
      <c r="C34" s="55" t="s">
        <v>164</v>
      </c>
      <c r="D34" s="221">
        <f>D28+D29+D30</f>
        <v>0</v>
      </c>
      <c r="E34" s="141"/>
      <c r="F34" s="141"/>
      <c r="G34" s="53">
        <f>SUM(E34:F34)</f>
        <v>0</v>
      </c>
      <c r="H34" s="221">
        <f>H28+H29+H30</f>
        <v>0</v>
      </c>
      <c r="I34" s="221">
        <f>I28+I29+I30</f>
        <v>0</v>
      </c>
      <c r="J34" s="53">
        <f>SUM(H34:I34)</f>
        <v>0</v>
      </c>
      <c r="K34" s="221">
        <f>K28+K29+K30</f>
        <v>0</v>
      </c>
      <c r="L34" s="221">
        <f t="shared" ref="L34:O34" si="23">L28+L29+L30</f>
        <v>0</v>
      </c>
      <c r="M34" s="221">
        <f t="shared" si="23"/>
        <v>0</v>
      </c>
      <c r="N34" s="221">
        <f t="shared" si="23"/>
        <v>0</v>
      </c>
      <c r="O34" s="221">
        <f t="shared" si="23"/>
        <v>0</v>
      </c>
      <c r="P34" s="54">
        <f>SUM(M34:O34)</f>
        <v>0</v>
      </c>
    </row>
    <row r="35" spans="2:17" s="38" customFormat="1">
      <c r="B35" s="312"/>
      <c r="C35" s="55" t="s">
        <v>165</v>
      </c>
      <c r="D35" s="221">
        <f>D31</f>
        <v>0</v>
      </c>
      <c r="E35" s="141"/>
      <c r="F35" s="141"/>
      <c r="G35" s="53">
        <f>SUM(E35:F35)</f>
        <v>0</v>
      </c>
      <c r="H35" s="221">
        <f>H31</f>
        <v>0</v>
      </c>
      <c r="I35" s="221">
        <f>I31</f>
        <v>0</v>
      </c>
      <c r="J35" s="53">
        <f>SUM(H35:I35)</f>
        <v>0</v>
      </c>
      <c r="K35" s="221">
        <f>K31</f>
        <v>0</v>
      </c>
      <c r="L35" s="221">
        <f t="shared" ref="L35:O35" si="24">L31</f>
        <v>0</v>
      </c>
      <c r="M35" s="221">
        <f t="shared" si="24"/>
        <v>0</v>
      </c>
      <c r="N35" s="221">
        <f t="shared" si="24"/>
        <v>0</v>
      </c>
      <c r="O35" s="221">
        <f t="shared" si="24"/>
        <v>0</v>
      </c>
      <c r="P35" s="54">
        <f>SUM(M35:O35)</f>
        <v>0</v>
      </c>
    </row>
    <row r="36" spans="2:17" ht="13.5" thickBot="1">
      <c r="B36" s="300" t="s">
        <v>5</v>
      </c>
      <c r="C36" s="301"/>
      <c r="D36" s="39">
        <f>SUM(D32:D35)</f>
        <v>0</v>
      </c>
      <c r="E36" s="226">
        <f t="shared" ref="E36:O36" si="25">SUM(E32:E35)</f>
        <v>0</v>
      </c>
      <c r="F36" s="226">
        <f t="shared" si="25"/>
        <v>0</v>
      </c>
      <c r="G36" s="226">
        <f t="shared" si="25"/>
        <v>0</v>
      </c>
      <c r="H36" s="226">
        <f t="shared" si="25"/>
        <v>0</v>
      </c>
      <c r="I36" s="226">
        <f t="shared" si="25"/>
        <v>0</v>
      </c>
      <c r="J36" s="226">
        <f>SUM(J32:J35)</f>
        <v>0</v>
      </c>
      <c r="K36" s="226">
        <f t="shared" si="25"/>
        <v>0</v>
      </c>
      <c r="L36" s="226">
        <f t="shared" si="25"/>
        <v>0</v>
      </c>
      <c r="M36" s="226">
        <f t="shared" si="25"/>
        <v>0</v>
      </c>
      <c r="N36" s="226">
        <f t="shared" si="25"/>
        <v>0</v>
      </c>
      <c r="O36" s="226">
        <f t="shared" si="25"/>
        <v>0</v>
      </c>
      <c r="P36" s="56">
        <f>SUM(P32:P35)</f>
        <v>0</v>
      </c>
    </row>
    <row r="37" spans="2:17" s="58" customFormat="1" ht="35.25" customHeight="1" thickTop="1" thickBot="1">
      <c r="B37" s="308" t="s">
        <v>259</v>
      </c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10"/>
    </row>
    <row r="38" spans="2:17" s="67" customFormat="1" ht="26.25" thickBot="1">
      <c r="B38" s="316" t="s">
        <v>266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8"/>
    </row>
    <row r="39" spans="2:17" ht="25.5" customHeight="1" thickTop="1">
      <c r="B39" s="274" t="s">
        <v>4</v>
      </c>
      <c r="C39" s="270" t="s">
        <v>81</v>
      </c>
      <c r="D39" s="302" t="s">
        <v>85</v>
      </c>
      <c r="E39" s="302"/>
      <c r="F39" s="302"/>
      <c r="G39" s="302"/>
      <c r="H39" s="302"/>
      <c r="I39" s="302"/>
      <c r="J39" s="302" t="s">
        <v>83</v>
      </c>
      <c r="K39" s="302"/>
      <c r="L39" s="302"/>
      <c r="M39" s="302"/>
      <c r="N39" s="302"/>
      <c r="O39" s="302"/>
      <c r="P39" s="303"/>
      <c r="Q39" s="40"/>
    </row>
    <row r="40" spans="2:17" ht="65.25" customHeight="1">
      <c r="B40" s="275"/>
      <c r="C40" s="271"/>
      <c r="D40" s="276"/>
      <c r="E40" s="276"/>
      <c r="F40" s="276"/>
      <c r="G40" s="276"/>
      <c r="H40" s="276"/>
      <c r="I40" s="276"/>
      <c r="J40" s="276" t="s">
        <v>82</v>
      </c>
      <c r="K40" s="276"/>
      <c r="L40" s="276"/>
      <c r="M40" s="276"/>
      <c r="N40" s="171" t="s">
        <v>62</v>
      </c>
      <c r="O40" s="171" t="s">
        <v>78</v>
      </c>
      <c r="P40" s="173" t="s">
        <v>5</v>
      </c>
      <c r="Q40" s="40"/>
    </row>
    <row r="41" spans="2:17" ht="17.25" customHeight="1">
      <c r="B41" s="304" t="s">
        <v>79</v>
      </c>
      <c r="C41" s="222" t="s">
        <v>2</v>
      </c>
      <c r="D41" s="319"/>
      <c r="E41" s="319"/>
      <c r="F41" s="319"/>
      <c r="G41" s="319"/>
      <c r="H41" s="319"/>
      <c r="I41" s="319"/>
      <c r="J41" s="307">
        <f>'تملک دارائیهای سرمایه ای '!I13</f>
        <v>0</v>
      </c>
      <c r="K41" s="307"/>
      <c r="L41" s="307"/>
      <c r="M41" s="307"/>
      <c r="N41" s="41">
        <f>'تملک دارائیهای سرمایه ای '!I14</f>
        <v>0</v>
      </c>
      <c r="O41" s="41">
        <f>'تملک دارائیهای سرمایه ای '!I15</f>
        <v>0</v>
      </c>
      <c r="P41" s="223">
        <f>SUM(J41:O41)</f>
        <v>0</v>
      </c>
    </row>
    <row r="42" spans="2:17">
      <c r="B42" s="304"/>
      <c r="C42" s="222" t="s">
        <v>35</v>
      </c>
      <c r="D42" s="320"/>
      <c r="E42" s="320"/>
      <c r="F42" s="320"/>
      <c r="G42" s="320"/>
      <c r="H42" s="320"/>
      <c r="I42" s="320"/>
      <c r="J42" s="299">
        <f>'تملک دارائیهای سرمایه ای '!J13</f>
        <v>0</v>
      </c>
      <c r="K42" s="299"/>
      <c r="L42" s="299"/>
      <c r="M42" s="299"/>
      <c r="N42" s="41">
        <f>'تملک دارائیهای سرمایه ای '!J14</f>
        <v>0</v>
      </c>
      <c r="O42" s="41">
        <f>'تملک دارائیهای سرمایه ای '!J15</f>
        <v>0</v>
      </c>
      <c r="P42" s="223">
        <f t="shared" ref="P42:P43" si="26">SUM(J42:O42)</f>
        <v>0</v>
      </c>
    </row>
    <row r="43" spans="2:17">
      <c r="B43" s="304"/>
      <c r="C43" s="222" t="s">
        <v>36</v>
      </c>
      <c r="D43" s="320"/>
      <c r="E43" s="320"/>
      <c r="F43" s="320"/>
      <c r="G43" s="320"/>
      <c r="H43" s="320"/>
      <c r="I43" s="320"/>
      <c r="J43" s="299">
        <f>'تملک دارائیهای سرمایه ای '!K13</f>
        <v>0</v>
      </c>
      <c r="K43" s="299"/>
      <c r="L43" s="299"/>
      <c r="M43" s="299"/>
      <c r="N43" s="41">
        <f>'تملک دارائیهای سرمایه ای '!K14</f>
        <v>0</v>
      </c>
      <c r="O43" s="41">
        <f>'تملک دارائیهای سرمایه ای '!K15</f>
        <v>0</v>
      </c>
      <c r="P43" s="223">
        <f t="shared" si="26"/>
        <v>0</v>
      </c>
    </row>
    <row r="44" spans="2:17" ht="13.5" thickBot="1">
      <c r="B44" s="305"/>
      <c r="C44" s="225" t="s">
        <v>44</v>
      </c>
      <c r="D44" s="306"/>
      <c r="E44" s="306"/>
      <c r="F44" s="306"/>
      <c r="G44" s="306"/>
      <c r="H44" s="306"/>
      <c r="I44" s="306"/>
      <c r="J44" s="306">
        <f>SUM(J41:M43)</f>
        <v>0</v>
      </c>
      <c r="K44" s="306"/>
      <c r="L44" s="306"/>
      <c r="M44" s="306"/>
      <c r="N44" s="39">
        <f>SUM(N41:N43)</f>
        <v>0</v>
      </c>
      <c r="O44" s="39">
        <f>SUM(O41:O43)</f>
        <v>0</v>
      </c>
      <c r="P44" s="56">
        <f>SUM(P41:P43)</f>
        <v>0</v>
      </c>
    </row>
    <row r="45" spans="2:17" ht="40.5" customHeight="1" thickTop="1" thickBot="1"/>
    <row r="46" spans="2:17" ht="32.25" customHeight="1" thickTop="1">
      <c r="B46" s="34" t="s">
        <v>262</v>
      </c>
      <c r="C46" s="34" t="s">
        <v>263</v>
      </c>
      <c r="D46" s="278" t="s">
        <v>148</v>
      </c>
      <c r="E46" s="279"/>
      <c r="F46" s="280"/>
      <c r="G46" s="278" t="s">
        <v>264</v>
      </c>
      <c r="H46" s="279"/>
      <c r="I46" s="279"/>
      <c r="J46" s="280"/>
      <c r="K46" s="278" t="s">
        <v>293</v>
      </c>
      <c r="L46" s="279"/>
      <c r="M46" s="279"/>
      <c r="N46" s="280"/>
      <c r="O46" s="321" t="s">
        <v>294</v>
      </c>
      <c r="P46" s="321"/>
    </row>
    <row r="47" spans="2:17" ht="27.75" customHeight="1" thickBot="1">
      <c r="B47" s="35" t="s">
        <v>132</v>
      </c>
      <c r="C47" s="35" t="s">
        <v>132</v>
      </c>
      <c r="D47" s="281" t="s">
        <v>132</v>
      </c>
      <c r="E47" s="282"/>
      <c r="F47" s="283"/>
      <c r="G47" s="281" t="s">
        <v>132</v>
      </c>
      <c r="H47" s="282"/>
      <c r="I47" s="282"/>
      <c r="J47" s="283"/>
      <c r="K47" s="281" t="s">
        <v>132</v>
      </c>
      <c r="L47" s="282"/>
      <c r="M47" s="282"/>
      <c r="N47" s="283"/>
      <c r="O47" s="281" t="s">
        <v>132</v>
      </c>
      <c r="P47" s="283"/>
    </row>
    <row r="48" spans="2:17" ht="13.5" thickTop="1"/>
    <row r="49" spans="2:3" ht="13.5" thickBot="1"/>
    <row r="50" spans="2:3" ht="14.25" thickTop="1" thickBot="1">
      <c r="B50" s="163" t="s">
        <v>292</v>
      </c>
      <c r="C50" s="164" t="str">
        <f>IF('بودجه ریزی مبتنی بر عملکرد '!L24=('سایر هزینه ها'!Z25+'سایر هزینه های پرسنلی'!Y33+'حقوق و مزایای مستمر'!X32),"رعایت شده است","رعایت نشده است")</f>
        <v>رعایت شده است</v>
      </c>
    </row>
    <row r="51" spans="2:3" ht="13.5" thickTop="1"/>
  </sheetData>
  <mergeCells count="53">
    <mergeCell ref="O46:P46"/>
    <mergeCell ref="O47:P47"/>
    <mergeCell ref="K46:N46"/>
    <mergeCell ref="K47:N47"/>
    <mergeCell ref="G46:J46"/>
    <mergeCell ref="G47:J47"/>
    <mergeCell ref="K10:K11"/>
    <mergeCell ref="J44:M44"/>
    <mergeCell ref="J43:M43"/>
    <mergeCell ref="J41:M41"/>
    <mergeCell ref="J40:M40"/>
    <mergeCell ref="B37:P37"/>
    <mergeCell ref="B31:C31"/>
    <mergeCell ref="B32:B35"/>
    <mergeCell ref="B28:B30"/>
    <mergeCell ref="D44:I44"/>
    <mergeCell ref="B38:P38"/>
    <mergeCell ref="D39:I40"/>
    <mergeCell ref="D41:I41"/>
    <mergeCell ref="D42:I42"/>
    <mergeCell ref="D43:I43"/>
    <mergeCell ref="D46:F46"/>
    <mergeCell ref="D47:F47"/>
    <mergeCell ref="D5:P5"/>
    <mergeCell ref="D3:P4"/>
    <mergeCell ref="B4:C4"/>
    <mergeCell ref="B5:C5"/>
    <mergeCell ref="B12:B13"/>
    <mergeCell ref="H10:J10"/>
    <mergeCell ref="N8:P8"/>
    <mergeCell ref="B8:G8"/>
    <mergeCell ref="J42:M42"/>
    <mergeCell ref="B36:C36"/>
    <mergeCell ref="J39:P39"/>
    <mergeCell ref="B39:B40"/>
    <mergeCell ref="C39:C40"/>
    <mergeCell ref="B41:B44"/>
    <mergeCell ref="B3:C3"/>
    <mergeCell ref="B17:B18"/>
    <mergeCell ref="B15:B16"/>
    <mergeCell ref="B26:B27"/>
    <mergeCell ref="B23:B24"/>
    <mergeCell ref="B21:B22"/>
    <mergeCell ref="B19:B20"/>
    <mergeCell ref="B6:P6"/>
    <mergeCell ref="B7:P7"/>
    <mergeCell ref="D9:D11"/>
    <mergeCell ref="E9:P9"/>
    <mergeCell ref="B9:B11"/>
    <mergeCell ref="C9:C11"/>
    <mergeCell ref="L10:L11"/>
    <mergeCell ref="M10:P10"/>
    <mergeCell ref="E10:G10"/>
  </mergeCells>
  <phoneticPr fontId="5" type="noConversion"/>
  <conditionalFormatting sqref="C50">
    <cfRule type="cellIs" dxfId="4" priority="1" operator="equal">
      <formula>"رعایت نشده است"</formula>
    </cfRule>
    <cfRule type="cellIs" dxfId="3" priority="2" operator="equal">
      <formula>$C$50</formula>
    </cfRule>
    <cfRule type="cellIs" dxfId="2" priority="3" operator="equal">
      <formula>$C$50</formula>
    </cfRule>
    <cfRule type="cellIs" dxfId="1" priority="4" operator="equal">
      <formula>"رعایت نشده است "</formula>
    </cfRule>
    <cfRule type="cellIs" dxfId="0" priority="5" operator="equal">
      <formula>"رعایت شده است"</formula>
    </cfRule>
  </conditionalFormatting>
  <printOptions horizontalCentered="1"/>
  <pageMargins left="0" right="0" top="0.5" bottom="0" header="0" footer="6.4960630000000005E-2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B39"/>
  <sheetViews>
    <sheetView rightToLeft="1" topLeftCell="A7" workbookViewId="0">
      <selection activeCell="I20" sqref="I20"/>
    </sheetView>
  </sheetViews>
  <sheetFormatPr defaultRowHeight="12.75"/>
  <cols>
    <col min="1" max="1" width="9" style="22"/>
    <col min="2" max="2" width="4.375" style="22" bestFit="1" customWidth="1"/>
    <col min="3" max="3" width="48.375" style="22" bestFit="1" customWidth="1"/>
    <col min="4" max="4" width="9.25" style="22" bestFit="1" customWidth="1"/>
    <col min="5" max="5" width="10.5" style="22" customWidth="1"/>
    <col min="6" max="7" width="7.125" style="22" customWidth="1"/>
    <col min="8" max="8" width="7.625" style="22" customWidth="1"/>
    <col min="9" max="9" width="7.75" style="22" customWidth="1"/>
    <col min="10" max="10" width="7.25" style="22" customWidth="1"/>
    <col min="11" max="11" width="8.125" style="22" customWidth="1"/>
    <col min="12" max="12" width="8" style="22" customWidth="1"/>
    <col min="13" max="13" width="8.375" style="22" customWidth="1"/>
    <col min="14" max="14" width="8.125" style="22" customWidth="1"/>
    <col min="15" max="15" width="6.875" style="22" customWidth="1"/>
    <col min="16" max="17" width="8.25" style="22" customWidth="1"/>
    <col min="18" max="18" width="7.875" style="22" customWidth="1"/>
    <col min="19" max="20" width="5.875" style="22" customWidth="1"/>
    <col min="21" max="21" width="8.75" style="22" customWidth="1"/>
    <col min="22" max="22" width="7.5" style="22" customWidth="1"/>
    <col min="23" max="23" width="7.125" style="22" customWidth="1"/>
    <col min="24" max="24" width="10.625" style="22" customWidth="1"/>
    <col min="25" max="16384" width="9" style="22"/>
  </cols>
  <sheetData>
    <row r="1" spans="2:24" ht="33.75" customHeight="1" thickBot="1"/>
    <row r="2" spans="2:24" ht="73.5" customHeight="1">
      <c r="B2" s="322" t="s">
        <v>191</v>
      </c>
      <c r="C2" s="323"/>
      <c r="D2" s="324" t="s">
        <v>186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5"/>
    </row>
    <row r="3" spans="2:24" ht="48" customHeight="1">
      <c r="B3" s="290" t="s">
        <v>209</v>
      </c>
      <c r="C3" s="291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7"/>
    </row>
    <row r="4" spans="2:24" ht="41.25" customHeight="1" thickBot="1">
      <c r="B4" s="337" t="s">
        <v>210</v>
      </c>
      <c r="C4" s="338"/>
      <c r="D4" s="335" t="s">
        <v>158</v>
      </c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6"/>
    </row>
    <row r="5" spans="2:24" s="74" customFormat="1" ht="37.5" customHeight="1" thickBot="1">
      <c r="B5" s="332" t="s">
        <v>227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4"/>
    </row>
    <row r="6" spans="2:24" ht="37.5" customHeight="1" thickBot="1">
      <c r="B6" s="328" t="s">
        <v>0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30"/>
    </row>
    <row r="7" spans="2:24" ht="18" customHeight="1" thickTop="1">
      <c r="B7" s="345" t="s">
        <v>211</v>
      </c>
      <c r="C7" s="270" t="s">
        <v>212</v>
      </c>
      <c r="D7" s="302" t="s">
        <v>46</v>
      </c>
      <c r="E7" s="270" t="s">
        <v>19</v>
      </c>
      <c r="F7" s="270"/>
      <c r="G7" s="270"/>
      <c r="H7" s="270"/>
      <c r="I7" s="270"/>
      <c r="J7" s="270"/>
      <c r="K7" s="270"/>
      <c r="L7" s="270"/>
      <c r="M7" s="270"/>
      <c r="N7" s="270"/>
      <c r="O7" s="339" t="s">
        <v>129</v>
      </c>
      <c r="P7" s="340"/>
      <c r="Q7" s="340"/>
      <c r="R7" s="340"/>
      <c r="S7" s="340"/>
      <c r="T7" s="340"/>
      <c r="U7" s="340"/>
      <c r="V7" s="340"/>
      <c r="W7" s="341"/>
      <c r="X7" s="303" t="s">
        <v>130</v>
      </c>
    </row>
    <row r="8" spans="2:24" ht="38.25">
      <c r="B8" s="346"/>
      <c r="C8" s="271"/>
      <c r="D8" s="276"/>
      <c r="E8" s="43" t="s">
        <v>279</v>
      </c>
      <c r="F8" s="43" t="s">
        <v>277</v>
      </c>
      <c r="G8" s="43" t="s">
        <v>38</v>
      </c>
      <c r="H8" s="43" t="s">
        <v>39</v>
      </c>
      <c r="I8" s="43" t="s">
        <v>40</v>
      </c>
      <c r="J8" s="43" t="s">
        <v>14</v>
      </c>
      <c r="K8" s="43" t="s">
        <v>41</v>
      </c>
      <c r="L8" s="43" t="s">
        <v>274</v>
      </c>
      <c r="M8" s="43" t="s">
        <v>275</v>
      </c>
      <c r="N8" s="43" t="s">
        <v>1</v>
      </c>
      <c r="O8" s="43" t="s">
        <v>84</v>
      </c>
      <c r="P8" s="43" t="s">
        <v>38</v>
      </c>
      <c r="Q8" s="43" t="s">
        <v>39</v>
      </c>
      <c r="R8" s="43" t="s">
        <v>40</v>
      </c>
      <c r="S8" s="43" t="s">
        <v>14</v>
      </c>
      <c r="T8" s="134" t="s">
        <v>41</v>
      </c>
      <c r="U8" s="43" t="s">
        <v>41</v>
      </c>
      <c r="V8" s="43" t="s">
        <v>275</v>
      </c>
      <c r="W8" s="126" t="s">
        <v>3</v>
      </c>
      <c r="X8" s="331"/>
    </row>
    <row r="9" spans="2:24" s="67" customFormat="1">
      <c r="B9" s="209">
        <v>1</v>
      </c>
      <c r="C9" s="210" t="s">
        <v>10</v>
      </c>
      <c r="D9" s="347">
        <f>'نیروی انسانی '!C35+'نیروی انسانی '!E35+'نیروی انسانی '!G35</f>
        <v>0</v>
      </c>
      <c r="E9" s="211"/>
      <c r="F9" s="211"/>
      <c r="G9" s="212"/>
      <c r="H9" s="212"/>
      <c r="I9" s="213"/>
      <c r="J9" s="213"/>
      <c r="K9" s="213"/>
      <c r="L9" s="213"/>
      <c r="M9" s="213"/>
      <c r="N9" s="213">
        <f>SUM(E9:M9)</f>
        <v>0</v>
      </c>
      <c r="O9" s="213"/>
      <c r="P9" s="214"/>
      <c r="Q9" s="214"/>
      <c r="R9" s="214"/>
      <c r="S9" s="214"/>
      <c r="T9" s="214"/>
      <c r="U9" s="214"/>
      <c r="V9" s="214"/>
      <c r="W9" s="214">
        <f>SUM(O9:V9)</f>
        <v>0</v>
      </c>
      <c r="X9" s="215">
        <f>N9+W9</f>
        <v>0</v>
      </c>
    </row>
    <row r="10" spans="2:24" s="67" customFormat="1">
      <c r="B10" s="209">
        <v>2</v>
      </c>
      <c r="C10" s="210" t="s">
        <v>11</v>
      </c>
      <c r="D10" s="348"/>
      <c r="E10" s="211"/>
      <c r="F10" s="211"/>
      <c r="G10" s="212"/>
      <c r="H10" s="212"/>
      <c r="I10" s="213"/>
      <c r="J10" s="213"/>
      <c r="K10" s="213"/>
      <c r="L10" s="213"/>
      <c r="M10" s="213"/>
      <c r="N10" s="213">
        <f t="shared" ref="N10:N26" si="0">SUM(E10:M10)</f>
        <v>0</v>
      </c>
      <c r="O10" s="213"/>
      <c r="P10" s="214"/>
      <c r="Q10" s="214"/>
      <c r="R10" s="214"/>
      <c r="S10" s="214"/>
      <c r="T10" s="214"/>
      <c r="U10" s="214"/>
      <c r="V10" s="214"/>
      <c r="W10" s="214">
        <f t="shared" ref="W10:W17" si="1">SUM(O10:V10)</f>
        <v>0</v>
      </c>
      <c r="X10" s="215">
        <f t="shared" ref="X10:X11" si="2">N10+W10</f>
        <v>0</v>
      </c>
    </row>
    <row r="11" spans="2:24" s="67" customFormat="1">
      <c r="B11" s="209">
        <v>3</v>
      </c>
      <c r="C11" s="210" t="s">
        <v>296</v>
      </c>
      <c r="D11" s="349"/>
      <c r="E11" s="211"/>
      <c r="F11" s="211"/>
      <c r="G11" s="212"/>
      <c r="H11" s="212"/>
      <c r="I11" s="213"/>
      <c r="J11" s="212"/>
      <c r="K11" s="213"/>
      <c r="L11" s="213"/>
      <c r="M11" s="213"/>
      <c r="N11" s="213">
        <f t="shared" si="0"/>
        <v>0</v>
      </c>
      <c r="O11" s="213"/>
      <c r="P11" s="214"/>
      <c r="Q11" s="214"/>
      <c r="R11" s="214"/>
      <c r="S11" s="214"/>
      <c r="T11" s="214"/>
      <c r="U11" s="214"/>
      <c r="V11" s="214"/>
      <c r="W11" s="214">
        <f t="shared" si="1"/>
        <v>0</v>
      </c>
      <c r="X11" s="215">
        <f t="shared" si="2"/>
        <v>0</v>
      </c>
    </row>
    <row r="12" spans="2:24" s="67" customFormat="1">
      <c r="B12" s="142">
        <v>4</v>
      </c>
      <c r="C12" s="143" t="s">
        <v>12</v>
      </c>
      <c r="D12" s="350">
        <f>'نیروی انسانی '!E19</f>
        <v>0</v>
      </c>
      <c r="E12" s="144"/>
      <c r="F12" s="144"/>
      <c r="G12" s="183"/>
      <c r="H12" s="183"/>
      <c r="I12" s="184"/>
      <c r="J12" s="184"/>
      <c r="K12" s="184"/>
      <c r="L12" s="184"/>
      <c r="M12" s="184"/>
      <c r="N12" s="184">
        <f t="shared" si="0"/>
        <v>0</v>
      </c>
      <c r="O12" s="184"/>
      <c r="P12" s="185"/>
      <c r="Q12" s="185"/>
      <c r="R12" s="185"/>
      <c r="S12" s="185"/>
      <c r="T12" s="185"/>
      <c r="U12" s="185"/>
      <c r="V12" s="185"/>
      <c r="W12" s="185">
        <f t="shared" si="1"/>
        <v>0</v>
      </c>
      <c r="X12" s="186">
        <f>N12+W12</f>
        <v>0</v>
      </c>
    </row>
    <row r="13" spans="2:24" s="67" customFormat="1">
      <c r="B13" s="142">
        <v>5</v>
      </c>
      <c r="C13" s="143" t="s">
        <v>13</v>
      </c>
      <c r="D13" s="351"/>
      <c r="E13" s="144"/>
      <c r="F13" s="144"/>
      <c r="G13" s="183"/>
      <c r="H13" s="183"/>
      <c r="I13" s="184"/>
      <c r="J13" s="184"/>
      <c r="K13" s="184"/>
      <c r="L13" s="184"/>
      <c r="M13" s="184"/>
      <c r="N13" s="184">
        <f t="shared" si="0"/>
        <v>0</v>
      </c>
      <c r="O13" s="184"/>
      <c r="P13" s="185"/>
      <c r="Q13" s="185"/>
      <c r="R13" s="185"/>
      <c r="S13" s="185"/>
      <c r="T13" s="185"/>
      <c r="U13" s="185"/>
      <c r="V13" s="185"/>
      <c r="W13" s="185">
        <f t="shared" si="1"/>
        <v>0</v>
      </c>
      <c r="X13" s="186">
        <f t="shared" ref="X13:X17" si="3">N13+W13</f>
        <v>0</v>
      </c>
    </row>
    <row r="14" spans="2:24" s="67" customFormat="1">
      <c r="B14" s="142">
        <v>6</v>
      </c>
      <c r="C14" s="143" t="s">
        <v>297</v>
      </c>
      <c r="D14" s="352"/>
      <c r="E14" s="144"/>
      <c r="F14" s="144"/>
      <c r="G14" s="183"/>
      <c r="H14" s="183"/>
      <c r="I14" s="184"/>
      <c r="J14" s="183"/>
      <c r="K14" s="184"/>
      <c r="L14" s="184"/>
      <c r="M14" s="184"/>
      <c r="N14" s="184">
        <f t="shared" si="0"/>
        <v>0</v>
      </c>
      <c r="O14" s="184"/>
      <c r="P14" s="185"/>
      <c r="Q14" s="185"/>
      <c r="R14" s="185"/>
      <c r="S14" s="185"/>
      <c r="T14" s="185"/>
      <c r="U14" s="185"/>
      <c r="V14" s="185"/>
      <c r="W14" s="185">
        <f t="shared" si="1"/>
        <v>0</v>
      </c>
      <c r="X14" s="186">
        <f t="shared" si="3"/>
        <v>0</v>
      </c>
    </row>
    <row r="15" spans="2:24" s="67" customFormat="1">
      <c r="B15" s="142">
        <v>7</v>
      </c>
      <c r="C15" s="143" t="s">
        <v>114</v>
      </c>
      <c r="D15" s="350">
        <f>'نیروی انسانی '!H19+'نیروی انسانی '!I19</f>
        <v>0</v>
      </c>
      <c r="E15" s="144"/>
      <c r="F15" s="144"/>
      <c r="G15" s="183"/>
      <c r="H15" s="183"/>
      <c r="I15" s="184"/>
      <c r="J15" s="183"/>
      <c r="K15" s="184"/>
      <c r="L15" s="184"/>
      <c r="M15" s="184"/>
      <c r="N15" s="184">
        <f t="shared" si="0"/>
        <v>0</v>
      </c>
      <c r="O15" s="184"/>
      <c r="P15" s="185"/>
      <c r="Q15" s="185"/>
      <c r="R15" s="185"/>
      <c r="S15" s="185"/>
      <c r="T15" s="185"/>
      <c r="U15" s="185"/>
      <c r="V15" s="185"/>
      <c r="W15" s="185">
        <f t="shared" si="1"/>
        <v>0</v>
      </c>
      <c r="X15" s="186">
        <f t="shared" si="3"/>
        <v>0</v>
      </c>
    </row>
    <row r="16" spans="2:24" s="67" customFormat="1">
      <c r="B16" s="142">
        <v>8</v>
      </c>
      <c r="C16" s="143" t="s">
        <v>116</v>
      </c>
      <c r="D16" s="351"/>
      <c r="E16" s="144"/>
      <c r="F16" s="144"/>
      <c r="G16" s="183"/>
      <c r="H16" s="183"/>
      <c r="I16" s="184"/>
      <c r="J16" s="183"/>
      <c r="K16" s="184"/>
      <c r="L16" s="184"/>
      <c r="M16" s="184"/>
      <c r="N16" s="184">
        <f t="shared" si="0"/>
        <v>0</v>
      </c>
      <c r="O16" s="184"/>
      <c r="P16" s="185"/>
      <c r="Q16" s="185"/>
      <c r="R16" s="185"/>
      <c r="S16" s="185"/>
      <c r="T16" s="185"/>
      <c r="U16" s="185"/>
      <c r="V16" s="185"/>
      <c r="W16" s="185">
        <f>SUM(O16:V16)</f>
        <v>0</v>
      </c>
      <c r="X16" s="186">
        <f t="shared" si="3"/>
        <v>0</v>
      </c>
    </row>
    <row r="17" spans="2:28" s="67" customFormat="1">
      <c r="B17" s="142">
        <v>9</v>
      </c>
      <c r="C17" s="143" t="s">
        <v>115</v>
      </c>
      <c r="D17" s="352"/>
      <c r="E17" s="144"/>
      <c r="F17" s="144"/>
      <c r="G17" s="183"/>
      <c r="H17" s="183"/>
      <c r="I17" s="184"/>
      <c r="J17" s="183"/>
      <c r="K17" s="184"/>
      <c r="L17" s="184"/>
      <c r="M17" s="184"/>
      <c r="N17" s="184">
        <f t="shared" si="0"/>
        <v>0</v>
      </c>
      <c r="O17" s="184"/>
      <c r="P17" s="185"/>
      <c r="Q17" s="185"/>
      <c r="R17" s="185"/>
      <c r="S17" s="185"/>
      <c r="T17" s="185"/>
      <c r="U17" s="185"/>
      <c r="V17" s="185"/>
      <c r="W17" s="185">
        <f t="shared" si="1"/>
        <v>0</v>
      </c>
      <c r="X17" s="186">
        <f t="shared" si="3"/>
        <v>0</v>
      </c>
    </row>
    <row r="18" spans="2:28" s="67" customFormat="1">
      <c r="B18" s="209">
        <v>10</v>
      </c>
      <c r="C18" s="210" t="s">
        <v>311</v>
      </c>
      <c r="D18" s="347">
        <f>'نیروی انسانی '!K35</f>
        <v>0</v>
      </c>
      <c r="E18" s="211"/>
      <c r="F18" s="211"/>
      <c r="G18" s="212"/>
      <c r="H18" s="212"/>
      <c r="I18" s="213"/>
      <c r="J18" s="213"/>
      <c r="K18" s="213"/>
      <c r="L18" s="213"/>
      <c r="M18" s="213"/>
      <c r="N18" s="213">
        <f t="shared" si="0"/>
        <v>0</v>
      </c>
      <c r="O18" s="213"/>
      <c r="P18" s="214"/>
      <c r="Q18" s="214"/>
      <c r="R18" s="214"/>
      <c r="S18" s="214"/>
      <c r="T18" s="214"/>
      <c r="U18" s="214"/>
      <c r="V18" s="214"/>
      <c r="W18" s="214">
        <f t="shared" ref="W18:W30" si="4">SUM(O18:V18)</f>
        <v>0</v>
      </c>
      <c r="X18" s="215">
        <f>W18+N18</f>
        <v>0</v>
      </c>
      <c r="Y18" s="147"/>
      <c r="Z18" s="147"/>
    </row>
    <row r="19" spans="2:28" s="67" customFormat="1">
      <c r="B19" s="209">
        <v>11</v>
      </c>
      <c r="C19" s="210" t="s">
        <v>312</v>
      </c>
      <c r="D19" s="348"/>
      <c r="E19" s="211"/>
      <c r="F19" s="211"/>
      <c r="G19" s="212"/>
      <c r="H19" s="212"/>
      <c r="I19" s="213"/>
      <c r="J19" s="213"/>
      <c r="K19" s="213"/>
      <c r="L19" s="213"/>
      <c r="M19" s="213"/>
      <c r="N19" s="213">
        <f t="shared" si="0"/>
        <v>0</v>
      </c>
      <c r="O19" s="213"/>
      <c r="P19" s="214"/>
      <c r="Q19" s="214"/>
      <c r="R19" s="214"/>
      <c r="S19" s="214"/>
      <c r="T19" s="214"/>
      <c r="U19" s="214"/>
      <c r="V19" s="214"/>
      <c r="W19" s="214">
        <f t="shared" si="4"/>
        <v>0</v>
      </c>
      <c r="X19" s="215">
        <f t="shared" ref="X19:X20" si="5">W19+N19</f>
        <v>0</v>
      </c>
      <c r="AB19" s="147"/>
    </row>
    <row r="20" spans="2:28" s="67" customFormat="1">
      <c r="B20" s="209">
        <v>12</v>
      </c>
      <c r="C20" s="210" t="s">
        <v>313</v>
      </c>
      <c r="D20" s="349"/>
      <c r="E20" s="211"/>
      <c r="F20" s="211"/>
      <c r="G20" s="212"/>
      <c r="H20" s="212"/>
      <c r="I20" s="213"/>
      <c r="J20" s="213"/>
      <c r="K20" s="213"/>
      <c r="L20" s="213"/>
      <c r="M20" s="213"/>
      <c r="N20" s="213">
        <f t="shared" si="0"/>
        <v>0</v>
      </c>
      <c r="O20" s="213"/>
      <c r="P20" s="214"/>
      <c r="Q20" s="214"/>
      <c r="R20" s="214"/>
      <c r="S20" s="214"/>
      <c r="T20" s="214"/>
      <c r="U20" s="214"/>
      <c r="V20" s="214"/>
      <c r="W20" s="214">
        <f t="shared" si="4"/>
        <v>0</v>
      </c>
      <c r="X20" s="215">
        <f t="shared" si="5"/>
        <v>0</v>
      </c>
    </row>
    <row r="21" spans="2:28" s="67" customFormat="1">
      <c r="B21" s="142">
        <v>13</v>
      </c>
      <c r="C21" s="143" t="s">
        <v>87</v>
      </c>
      <c r="D21" s="350">
        <f>'نیروی انسانی '!G19</f>
        <v>0</v>
      </c>
      <c r="E21" s="144"/>
      <c r="F21" s="144"/>
      <c r="G21" s="183"/>
      <c r="H21" s="183"/>
      <c r="I21" s="184"/>
      <c r="J21" s="184"/>
      <c r="K21" s="184"/>
      <c r="L21" s="184"/>
      <c r="M21" s="184"/>
      <c r="N21" s="184">
        <f t="shared" si="0"/>
        <v>0</v>
      </c>
      <c r="O21" s="184"/>
      <c r="P21" s="185"/>
      <c r="Q21" s="185"/>
      <c r="R21" s="185"/>
      <c r="S21" s="185"/>
      <c r="T21" s="185"/>
      <c r="U21" s="185"/>
      <c r="V21" s="185"/>
      <c r="W21" s="185">
        <f t="shared" si="4"/>
        <v>0</v>
      </c>
      <c r="X21" s="186">
        <f>N21+W21</f>
        <v>0</v>
      </c>
      <c r="Z21" s="147"/>
    </row>
    <row r="22" spans="2:28" s="67" customFormat="1">
      <c r="B22" s="142">
        <v>14</v>
      </c>
      <c r="C22" s="143" t="s">
        <v>101</v>
      </c>
      <c r="D22" s="351"/>
      <c r="E22" s="144"/>
      <c r="F22" s="144"/>
      <c r="G22" s="183"/>
      <c r="H22" s="183"/>
      <c r="I22" s="184"/>
      <c r="J22" s="184"/>
      <c r="K22" s="184"/>
      <c r="L22" s="184"/>
      <c r="M22" s="184"/>
      <c r="N22" s="184">
        <f t="shared" si="0"/>
        <v>0</v>
      </c>
      <c r="O22" s="184"/>
      <c r="P22" s="185"/>
      <c r="Q22" s="185"/>
      <c r="R22" s="185"/>
      <c r="S22" s="185"/>
      <c r="T22" s="185"/>
      <c r="U22" s="185"/>
      <c r="V22" s="185"/>
      <c r="W22" s="185">
        <f t="shared" si="4"/>
        <v>0</v>
      </c>
      <c r="X22" s="186">
        <f t="shared" ref="X22:X26" si="6">N22+W22</f>
        <v>0</v>
      </c>
    </row>
    <row r="23" spans="2:28" s="67" customFormat="1">
      <c r="B23" s="142">
        <v>15</v>
      </c>
      <c r="C23" s="143" t="s">
        <v>122</v>
      </c>
      <c r="D23" s="352"/>
      <c r="E23" s="144"/>
      <c r="F23" s="144"/>
      <c r="G23" s="183"/>
      <c r="H23" s="183"/>
      <c r="I23" s="184"/>
      <c r="J23" s="184"/>
      <c r="K23" s="184"/>
      <c r="L23" s="184"/>
      <c r="M23" s="184"/>
      <c r="N23" s="184">
        <f t="shared" si="0"/>
        <v>0</v>
      </c>
      <c r="O23" s="184"/>
      <c r="P23" s="185"/>
      <c r="Q23" s="185"/>
      <c r="R23" s="185"/>
      <c r="S23" s="185"/>
      <c r="T23" s="185"/>
      <c r="U23" s="185"/>
      <c r="V23" s="185"/>
      <c r="W23" s="185">
        <f t="shared" si="4"/>
        <v>0</v>
      </c>
      <c r="X23" s="186">
        <f t="shared" si="6"/>
        <v>0</v>
      </c>
    </row>
    <row r="24" spans="2:28" s="67" customFormat="1">
      <c r="B24" s="142">
        <v>16</v>
      </c>
      <c r="C24" s="143" t="s">
        <v>118</v>
      </c>
      <c r="D24" s="350">
        <f>'نیروی انسانی '!F19</f>
        <v>0</v>
      </c>
      <c r="E24" s="144"/>
      <c r="F24" s="144"/>
      <c r="G24" s="183"/>
      <c r="H24" s="183"/>
      <c r="I24" s="184"/>
      <c r="J24" s="184"/>
      <c r="K24" s="184"/>
      <c r="L24" s="184"/>
      <c r="M24" s="184"/>
      <c r="N24" s="184">
        <f t="shared" si="0"/>
        <v>0</v>
      </c>
      <c r="O24" s="184"/>
      <c r="P24" s="185"/>
      <c r="Q24" s="185"/>
      <c r="R24" s="185"/>
      <c r="S24" s="185"/>
      <c r="T24" s="185"/>
      <c r="U24" s="185"/>
      <c r="V24" s="185"/>
      <c r="W24" s="185">
        <f t="shared" si="4"/>
        <v>0</v>
      </c>
      <c r="X24" s="186">
        <f t="shared" si="6"/>
        <v>0</v>
      </c>
      <c r="Z24" s="147"/>
    </row>
    <row r="25" spans="2:28" s="67" customFormat="1">
      <c r="B25" s="142">
        <v>17</v>
      </c>
      <c r="C25" s="143" t="s">
        <v>123</v>
      </c>
      <c r="D25" s="351"/>
      <c r="E25" s="144"/>
      <c r="F25" s="144"/>
      <c r="G25" s="183"/>
      <c r="H25" s="183"/>
      <c r="I25" s="184"/>
      <c r="J25" s="184"/>
      <c r="K25" s="184"/>
      <c r="L25" s="184"/>
      <c r="M25" s="184"/>
      <c r="N25" s="184">
        <f t="shared" si="0"/>
        <v>0</v>
      </c>
      <c r="O25" s="184"/>
      <c r="P25" s="185"/>
      <c r="Q25" s="185"/>
      <c r="R25" s="185"/>
      <c r="S25" s="185"/>
      <c r="T25" s="185"/>
      <c r="U25" s="185"/>
      <c r="V25" s="185"/>
      <c r="W25" s="185">
        <f t="shared" si="4"/>
        <v>0</v>
      </c>
      <c r="X25" s="186">
        <f t="shared" si="6"/>
        <v>0</v>
      </c>
    </row>
    <row r="26" spans="2:28" s="67" customFormat="1">
      <c r="B26" s="142">
        <v>18</v>
      </c>
      <c r="C26" s="143" t="s">
        <v>119</v>
      </c>
      <c r="D26" s="352"/>
      <c r="E26" s="144"/>
      <c r="F26" s="144"/>
      <c r="G26" s="183"/>
      <c r="H26" s="183"/>
      <c r="I26" s="184"/>
      <c r="J26" s="184"/>
      <c r="K26" s="184"/>
      <c r="L26" s="184"/>
      <c r="M26" s="184"/>
      <c r="N26" s="184">
        <f t="shared" si="0"/>
        <v>0</v>
      </c>
      <c r="O26" s="184"/>
      <c r="P26" s="185"/>
      <c r="Q26" s="185"/>
      <c r="R26" s="185"/>
      <c r="S26" s="185"/>
      <c r="T26" s="185"/>
      <c r="U26" s="185"/>
      <c r="V26" s="185"/>
      <c r="W26" s="185">
        <f t="shared" si="4"/>
        <v>0</v>
      </c>
      <c r="X26" s="186">
        <f t="shared" si="6"/>
        <v>0</v>
      </c>
    </row>
    <row r="27" spans="2:28">
      <c r="B27" s="312" t="s">
        <v>103</v>
      </c>
      <c r="C27" s="342"/>
      <c r="D27" s="52">
        <f>D18+D21+D24</f>
        <v>0</v>
      </c>
      <c r="E27" s="169">
        <f>SUM(E9:E26)</f>
        <v>0</v>
      </c>
      <c r="F27" s="196">
        <f t="shared" ref="F27:M27" si="7">SUM(F9:F26)</f>
        <v>0</v>
      </c>
      <c r="G27" s="196">
        <f t="shared" si="7"/>
        <v>0</v>
      </c>
      <c r="H27" s="196">
        <f t="shared" si="7"/>
        <v>0</v>
      </c>
      <c r="I27" s="196">
        <f t="shared" si="7"/>
        <v>0</v>
      </c>
      <c r="J27" s="196">
        <f t="shared" si="7"/>
        <v>0</v>
      </c>
      <c r="K27" s="196">
        <f t="shared" si="7"/>
        <v>0</v>
      </c>
      <c r="L27" s="196">
        <f t="shared" si="7"/>
        <v>0</v>
      </c>
      <c r="M27" s="196">
        <f t="shared" si="7"/>
        <v>0</v>
      </c>
      <c r="N27" s="53">
        <f>SUM(N9:N26)</f>
        <v>0</v>
      </c>
      <c r="O27" s="53">
        <f>SUM(O9:O26)</f>
        <v>0</v>
      </c>
      <c r="P27" s="53">
        <f t="shared" ref="P27:V27" si="8">SUM(P9:P26)</f>
        <v>0</v>
      </c>
      <c r="Q27" s="53">
        <f t="shared" si="8"/>
        <v>0</v>
      </c>
      <c r="R27" s="53">
        <f t="shared" si="8"/>
        <v>0</v>
      </c>
      <c r="S27" s="53">
        <f t="shared" si="8"/>
        <v>0</v>
      </c>
      <c r="T27" s="53">
        <f t="shared" si="8"/>
        <v>0</v>
      </c>
      <c r="U27" s="53">
        <f t="shared" si="8"/>
        <v>0</v>
      </c>
      <c r="V27" s="53">
        <f t="shared" si="8"/>
        <v>0</v>
      </c>
      <c r="W27" s="53">
        <f>SUM(W9:W26)</f>
        <v>0</v>
      </c>
      <c r="X27" s="54">
        <f>SUM(X9:X26)</f>
        <v>0</v>
      </c>
    </row>
    <row r="28" spans="2:28" s="67" customFormat="1">
      <c r="B28" s="192">
        <v>19</v>
      </c>
      <c r="C28" s="208" t="s">
        <v>307</v>
      </c>
      <c r="D28" s="353">
        <f>'نیروی انسانی '!J19</f>
        <v>0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84">
        <f t="shared" ref="N28:N30" si="9">L28+K28+J28+I28+H28+G28+E28</f>
        <v>0</v>
      </c>
      <c r="O28" s="194"/>
      <c r="P28" s="194"/>
      <c r="Q28" s="194"/>
      <c r="R28" s="194"/>
      <c r="S28" s="194"/>
      <c r="T28" s="194"/>
      <c r="U28" s="194"/>
      <c r="V28" s="194"/>
      <c r="W28" s="185">
        <f t="shared" si="4"/>
        <v>0</v>
      </c>
      <c r="X28" s="195">
        <f>W28+N28</f>
        <v>0</v>
      </c>
    </row>
    <row r="29" spans="2:28" s="67" customFormat="1">
      <c r="B29" s="192">
        <v>20</v>
      </c>
      <c r="C29" s="208" t="s">
        <v>308</v>
      </c>
      <c r="D29" s="354"/>
      <c r="E29" s="193"/>
      <c r="F29" s="193"/>
      <c r="G29" s="193"/>
      <c r="H29" s="193"/>
      <c r="I29" s="193"/>
      <c r="J29" s="193"/>
      <c r="K29" s="193"/>
      <c r="L29" s="193"/>
      <c r="M29" s="193"/>
      <c r="N29" s="184">
        <f t="shared" si="9"/>
        <v>0</v>
      </c>
      <c r="O29" s="194"/>
      <c r="P29" s="194"/>
      <c r="Q29" s="194"/>
      <c r="R29" s="194"/>
      <c r="S29" s="194"/>
      <c r="T29" s="194"/>
      <c r="U29" s="194"/>
      <c r="V29" s="194"/>
      <c r="W29" s="185">
        <f t="shared" si="4"/>
        <v>0</v>
      </c>
      <c r="X29" s="195">
        <f t="shared" ref="X29:X30" si="10">W29+N29</f>
        <v>0</v>
      </c>
    </row>
    <row r="30" spans="2:28" s="67" customFormat="1">
      <c r="B30" s="192">
        <v>21</v>
      </c>
      <c r="C30" s="208" t="s">
        <v>309</v>
      </c>
      <c r="D30" s="355"/>
      <c r="E30" s="193"/>
      <c r="F30" s="193"/>
      <c r="G30" s="193"/>
      <c r="H30" s="193"/>
      <c r="I30" s="193"/>
      <c r="J30" s="193"/>
      <c r="K30" s="193"/>
      <c r="L30" s="193"/>
      <c r="M30" s="193"/>
      <c r="N30" s="184">
        <f t="shared" si="9"/>
        <v>0</v>
      </c>
      <c r="O30" s="194"/>
      <c r="P30" s="194"/>
      <c r="Q30" s="194"/>
      <c r="R30" s="194"/>
      <c r="S30" s="194"/>
      <c r="T30" s="194"/>
      <c r="U30" s="194"/>
      <c r="V30" s="194"/>
      <c r="W30" s="185">
        <f t="shared" si="4"/>
        <v>0</v>
      </c>
      <c r="X30" s="195">
        <f t="shared" si="10"/>
        <v>0</v>
      </c>
    </row>
    <row r="31" spans="2:28">
      <c r="B31" s="312" t="s">
        <v>310</v>
      </c>
      <c r="C31" s="342"/>
      <c r="D31" s="169">
        <f>SUM(D28)</f>
        <v>0</v>
      </c>
      <c r="E31" s="169">
        <f>SUM(E28:E30)</f>
        <v>0</v>
      </c>
      <c r="F31" s="196">
        <f t="shared" ref="F31:W31" si="11">SUM(F28:F30)</f>
        <v>0</v>
      </c>
      <c r="G31" s="196">
        <f t="shared" si="11"/>
        <v>0</v>
      </c>
      <c r="H31" s="196">
        <f t="shared" si="11"/>
        <v>0</v>
      </c>
      <c r="I31" s="196">
        <f t="shared" si="11"/>
        <v>0</v>
      </c>
      <c r="J31" s="196">
        <f t="shared" si="11"/>
        <v>0</v>
      </c>
      <c r="K31" s="196">
        <f t="shared" si="11"/>
        <v>0</v>
      </c>
      <c r="L31" s="196">
        <f t="shared" si="11"/>
        <v>0</v>
      </c>
      <c r="M31" s="196">
        <f t="shared" si="11"/>
        <v>0</v>
      </c>
      <c r="N31" s="196">
        <f t="shared" si="11"/>
        <v>0</v>
      </c>
      <c r="O31" s="196">
        <f t="shared" si="11"/>
        <v>0</v>
      </c>
      <c r="P31" s="196">
        <f t="shared" si="11"/>
        <v>0</v>
      </c>
      <c r="Q31" s="196">
        <f t="shared" si="11"/>
        <v>0</v>
      </c>
      <c r="R31" s="196">
        <f t="shared" si="11"/>
        <v>0</v>
      </c>
      <c r="S31" s="196">
        <f t="shared" si="11"/>
        <v>0</v>
      </c>
      <c r="T31" s="196">
        <f t="shared" si="11"/>
        <v>0</v>
      </c>
      <c r="U31" s="196">
        <f t="shared" si="11"/>
        <v>0</v>
      </c>
      <c r="V31" s="196">
        <f t="shared" si="11"/>
        <v>0</v>
      </c>
      <c r="W31" s="196">
        <f t="shared" si="11"/>
        <v>0</v>
      </c>
      <c r="X31" s="54">
        <f>SUM(X28:X30)</f>
        <v>0</v>
      </c>
    </row>
    <row r="32" spans="2:28" ht="13.5" thickBot="1">
      <c r="B32" s="343" t="s">
        <v>213</v>
      </c>
      <c r="C32" s="344"/>
      <c r="D32" s="64">
        <f>D27+D31</f>
        <v>0</v>
      </c>
      <c r="E32" s="197">
        <f t="shared" ref="E32:W32" si="12">E27+E31</f>
        <v>0</v>
      </c>
      <c r="F32" s="197">
        <f t="shared" si="12"/>
        <v>0</v>
      </c>
      <c r="G32" s="197">
        <f t="shared" si="12"/>
        <v>0</v>
      </c>
      <c r="H32" s="197">
        <f t="shared" si="12"/>
        <v>0</v>
      </c>
      <c r="I32" s="197">
        <f t="shared" si="12"/>
        <v>0</v>
      </c>
      <c r="J32" s="197">
        <f t="shared" si="12"/>
        <v>0</v>
      </c>
      <c r="K32" s="197">
        <f t="shared" si="12"/>
        <v>0</v>
      </c>
      <c r="L32" s="197">
        <f t="shared" si="12"/>
        <v>0</v>
      </c>
      <c r="M32" s="197">
        <f t="shared" si="12"/>
        <v>0</v>
      </c>
      <c r="N32" s="197">
        <f t="shared" si="12"/>
        <v>0</v>
      </c>
      <c r="O32" s="197">
        <f t="shared" si="12"/>
        <v>0</v>
      </c>
      <c r="P32" s="197">
        <f t="shared" si="12"/>
        <v>0</v>
      </c>
      <c r="Q32" s="197">
        <f t="shared" si="12"/>
        <v>0</v>
      </c>
      <c r="R32" s="197">
        <f t="shared" si="12"/>
        <v>0</v>
      </c>
      <c r="S32" s="197">
        <f t="shared" si="12"/>
        <v>0</v>
      </c>
      <c r="T32" s="197">
        <f t="shared" si="12"/>
        <v>0</v>
      </c>
      <c r="U32" s="197">
        <f t="shared" si="12"/>
        <v>0</v>
      </c>
      <c r="V32" s="197">
        <f t="shared" si="12"/>
        <v>0</v>
      </c>
      <c r="W32" s="197">
        <f t="shared" si="12"/>
        <v>0</v>
      </c>
      <c r="X32" s="65">
        <f>X27+X31</f>
        <v>0</v>
      </c>
    </row>
    <row r="33" spans="2:24" ht="33" customHeight="1" thickTop="1" thickBot="1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2:24" ht="29.25" customHeight="1" thickTop="1">
      <c r="B34" s="356" t="s">
        <v>262</v>
      </c>
      <c r="C34" s="357"/>
      <c r="D34" s="366" t="s">
        <v>263</v>
      </c>
      <c r="E34" s="364"/>
      <c r="F34" s="364"/>
      <c r="G34" s="364" t="s">
        <v>148</v>
      </c>
      <c r="H34" s="364"/>
      <c r="I34" s="364"/>
      <c r="J34" s="364" t="s">
        <v>272</v>
      </c>
      <c r="K34" s="364"/>
      <c r="L34" s="364"/>
      <c r="M34" s="364" t="s">
        <v>153</v>
      </c>
      <c r="N34" s="364"/>
      <c r="O34" s="364"/>
      <c r="P34" s="364"/>
      <c r="Q34" s="360" t="s">
        <v>294</v>
      </c>
      <c r="R34" s="361"/>
      <c r="S34" s="361"/>
      <c r="T34" s="361"/>
      <c r="U34" s="361"/>
      <c r="V34" s="361"/>
      <c r="W34" s="361"/>
      <c r="X34" s="357"/>
    </row>
    <row r="35" spans="2:24" ht="30.75" customHeight="1" thickBot="1">
      <c r="B35" s="358" t="s">
        <v>132</v>
      </c>
      <c r="C35" s="359"/>
      <c r="D35" s="367" t="s">
        <v>132</v>
      </c>
      <c r="E35" s="365"/>
      <c r="F35" s="365"/>
      <c r="G35" s="365" t="s">
        <v>132</v>
      </c>
      <c r="H35" s="365"/>
      <c r="I35" s="365"/>
      <c r="J35" s="365" t="s">
        <v>132</v>
      </c>
      <c r="K35" s="365"/>
      <c r="L35" s="365"/>
      <c r="M35" s="365" t="s">
        <v>132</v>
      </c>
      <c r="N35" s="365"/>
      <c r="O35" s="365"/>
      <c r="P35" s="365"/>
      <c r="Q35" s="362" t="s">
        <v>132</v>
      </c>
      <c r="R35" s="363"/>
      <c r="S35" s="363"/>
      <c r="T35" s="363"/>
      <c r="U35" s="363"/>
      <c r="V35" s="363"/>
      <c r="W35" s="363"/>
      <c r="X35" s="359"/>
    </row>
    <row r="36" spans="2:24" ht="22.5" customHeight="1" thickTop="1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</row>
    <row r="37" spans="2:24">
      <c r="B37" s="40"/>
      <c r="C37" s="40"/>
      <c r="D37" s="40"/>
      <c r="E37" s="40"/>
      <c r="F37" s="40"/>
      <c r="G37" s="40"/>
      <c r="H37" s="40"/>
      <c r="I37" s="40"/>
      <c r="J37" s="40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</row>
    <row r="38" spans="2:24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2:24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</sheetData>
  <mergeCells count="35">
    <mergeCell ref="B34:C34"/>
    <mergeCell ref="B35:C35"/>
    <mergeCell ref="Q34:X34"/>
    <mergeCell ref="Q35:X35"/>
    <mergeCell ref="M34:P34"/>
    <mergeCell ref="M35:P35"/>
    <mergeCell ref="J34:L34"/>
    <mergeCell ref="J35:L35"/>
    <mergeCell ref="G34:I34"/>
    <mergeCell ref="G35:I35"/>
    <mergeCell ref="D34:F34"/>
    <mergeCell ref="D35:F35"/>
    <mergeCell ref="B27:C27"/>
    <mergeCell ref="B32:C32"/>
    <mergeCell ref="B7:B8"/>
    <mergeCell ref="D7:D8"/>
    <mergeCell ref="C7:C8"/>
    <mergeCell ref="D9:D11"/>
    <mergeCell ref="D12:D14"/>
    <mergeCell ref="D15:D17"/>
    <mergeCell ref="D18:D20"/>
    <mergeCell ref="D21:D23"/>
    <mergeCell ref="D24:D26"/>
    <mergeCell ref="D28:D30"/>
    <mergeCell ref="B31:C31"/>
    <mergeCell ref="B2:C2"/>
    <mergeCell ref="B3:C3"/>
    <mergeCell ref="D2:X3"/>
    <mergeCell ref="B6:X6"/>
    <mergeCell ref="X7:X8"/>
    <mergeCell ref="E7:N7"/>
    <mergeCell ref="B5:X5"/>
    <mergeCell ref="D4:X4"/>
    <mergeCell ref="B4:C4"/>
    <mergeCell ref="O7:W7"/>
  </mergeCells>
  <phoneticPr fontId="5" type="noConversion"/>
  <printOptions horizontalCentered="1"/>
  <pageMargins left="0" right="0" top="0.5" bottom="0" header="0" footer="0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D55"/>
  <sheetViews>
    <sheetView rightToLeft="1" topLeftCell="A7" workbookViewId="0">
      <selection activeCell="F20" sqref="F20"/>
    </sheetView>
  </sheetViews>
  <sheetFormatPr defaultRowHeight="12.75"/>
  <cols>
    <col min="1" max="1" width="9" style="22"/>
    <col min="2" max="2" width="9.75" style="22" customWidth="1"/>
    <col min="3" max="3" width="76.375" style="22" bestFit="1" customWidth="1"/>
    <col min="4" max="4" width="8.5" style="22" customWidth="1"/>
    <col min="5" max="7" width="7.625" style="22" customWidth="1"/>
    <col min="8" max="8" width="7.25" style="22" customWidth="1"/>
    <col min="9" max="9" width="8.875" style="22" customWidth="1"/>
    <col min="10" max="10" width="8.125" style="22" customWidth="1"/>
    <col min="11" max="11" width="8.5" style="22" customWidth="1"/>
    <col min="12" max="12" width="8.125" style="22" customWidth="1"/>
    <col min="13" max="13" width="8.5" style="22" customWidth="1"/>
    <col min="14" max="14" width="7.375" style="22" customWidth="1"/>
    <col min="15" max="15" width="7.875" style="22" customWidth="1"/>
    <col min="16" max="16" width="9.75" style="22" customWidth="1"/>
    <col min="17" max="17" width="7.5" style="22" customWidth="1"/>
    <col min="18" max="19" width="8.5" style="22" customWidth="1"/>
    <col min="20" max="20" width="7.375" style="22" customWidth="1"/>
    <col min="21" max="21" width="10.125" style="22" customWidth="1"/>
    <col min="22" max="22" width="8.125" style="22" customWidth="1"/>
    <col min="23" max="23" width="8.375" style="22" customWidth="1"/>
    <col min="24" max="24" width="7.375" style="22" customWidth="1"/>
    <col min="25" max="25" width="8.125" style="22" customWidth="1"/>
    <col min="26" max="27" width="9.5" style="22" bestFit="1" customWidth="1"/>
    <col min="28" max="29" width="32.125" style="22" customWidth="1"/>
    <col min="30" max="16384" width="9" style="22"/>
  </cols>
  <sheetData>
    <row r="1" spans="2:30" ht="39" customHeight="1" thickBot="1"/>
    <row r="2" spans="2:30" ht="90.75" customHeight="1">
      <c r="B2" s="387" t="s">
        <v>191</v>
      </c>
      <c r="C2" s="388"/>
      <c r="D2" s="388"/>
      <c r="E2" s="323" t="s">
        <v>185</v>
      </c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93"/>
    </row>
    <row r="3" spans="2:30" ht="60" customHeight="1">
      <c r="B3" s="389" t="s">
        <v>190</v>
      </c>
      <c r="C3" s="390"/>
      <c r="D3" s="390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96"/>
    </row>
    <row r="4" spans="2:30" ht="54.75" customHeight="1" thickBot="1">
      <c r="B4" s="391" t="s">
        <v>184</v>
      </c>
      <c r="C4" s="392"/>
      <c r="D4" s="392"/>
      <c r="E4" s="392" t="s">
        <v>228</v>
      </c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4"/>
    </row>
    <row r="5" spans="2:30" ht="59.25" customHeight="1" thickBot="1">
      <c r="B5" s="368" t="s">
        <v>226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70"/>
    </row>
    <row r="6" spans="2:30" ht="40.5" customHeight="1" thickBot="1">
      <c r="B6" s="371" t="s">
        <v>229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3"/>
      <c r="Z6" s="25"/>
    </row>
    <row r="7" spans="2:30" ht="40.5" customHeight="1" thickTop="1">
      <c r="B7" s="345" t="s">
        <v>222</v>
      </c>
      <c r="C7" s="302" t="s">
        <v>225</v>
      </c>
      <c r="D7" s="302" t="s">
        <v>32</v>
      </c>
      <c r="E7" s="377" t="s">
        <v>236</v>
      </c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9"/>
      <c r="Z7" s="25"/>
    </row>
    <row r="8" spans="2:30" ht="17.25" customHeight="1">
      <c r="B8" s="346"/>
      <c r="C8" s="276"/>
      <c r="D8" s="276"/>
      <c r="E8" s="374" t="s">
        <v>224</v>
      </c>
      <c r="F8" s="375"/>
      <c r="G8" s="375"/>
      <c r="H8" s="375"/>
      <c r="I8" s="375"/>
      <c r="J8" s="375"/>
      <c r="K8" s="375"/>
      <c r="L8" s="375"/>
      <c r="M8" s="375"/>
      <c r="N8" s="376"/>
      <c r="O8" s="374" t="s">
        <v>223</v>
      </c>
      <c r="P8" s="375"/>
      <c r="Q8" s="375"/>
      <c r="R8" s="375"/>
      <c r="S8" s="375"/>
      <c r="T8" s="375"/>
      <c r="U8" s="375"/>
      <c r="V8" s="376"/>
      <c r="W8" s="380" t="s">
        <v>280</v>
      </c>
      <c r="X8" s="276" t="s">
        <v>165</v>
      </c>
      <c r="Y8" s="331" t="s">
        <v>45</v>
      </c>
    </row>
    <row r="9" spans="2:30" ht="66.75" customHeight="1">
      <c r="B9" s="346"/>
      <c r="C9" s="276"/>
      <c r="D9" s="276"/>
      <c r="E9" s="134" t="s">
        <v>273</v>
      </c>
      <c r="F9" s="134" t="s">
        <v>277</v>
      </c>
      <c r="G9" s="134" t="s">
        <v>278</v>
      </c>
      <c r="H9" s="134" t="s">
        <v>39</v>
      </c>
      <c r="I9" s="134" t="s">
        <v>40</v>
      </c>
      <c r="J9" s="134" t="s">
        <v>14</v>
      </c>
      <c r="K9" s="134" t="s">
        <v>41</v>
      </c>
      <c r="L9" s="134" t="s">
        <v>269</v>
      </c>
      <c r="M9" s="134" t="s">
        <v>270</v>
      </c>
      <c r="N9" s="134" t="s">
        <v>1</v>
      </c>
      <c r="O9" s="134" t="s">
        <v>273</v>
      </c>
      <c r="P9" s="134" t="s">
        <v>278</v>
      </c>
      <c r="Q9" s="134" t="s">
        <v>39</v>
      </c>
      <c r="R9" s="134" t="s">
        <v>40</v>
      </c>
      <c r="S9" s="134" t="s">
        <v>14</v>
      </c>
      <c r="T9" s="134" t="s">
        <v>41</v>
      </c>
      <c r="U9" s="134" t="s">
        <v>270</v>
      </c>
      <c r="V9" s="134" t="s">
        <v>1</v>
      </c>
      <c r="W9" s="381"/>
      <c r="X9" s="276"/>
      <c r="Y9" s="331"/>
    </row>
    <row r="10" spans="2:30" s="67" customFormat="1">
      <c r="B10" s="142">
        <v>1</v>
      </c>
      <c r="C10" s="143" t="s">
        <v>283</v>
      </c>
      <c r="D10" s="144"/>
      <c r="E10" s="144"/>
      <c r="F10" s="144"/>
      <c r="G10" s="144"/>
      <c r="H10" s="145"/>
      <c r="I10" s="145"/>
      <c r="J10" s="145"/>
      <c r="K10" s="145"/>
      <c r="L10" s="145"/>
      <c r="M10" s="145"/>
      <c r="N10" s="145">
        <f>SUM(E10:M10)</f>
        <v>0</v>
      </c>
      <c r="O10" s="145"/>
      <c r="P10" s="145"/>
      <c r="Q10" s="145"/>
      <c r="R10" s="145"/>
      <c r="S10" s="145"/>
      <c r="T10" s="145"/>
      <c r="U10" s="145"/>
      <c r="V10" s="145">
        <f>SUM(O10:U10)</f>
        <v>0</v>
      </c>
      <c r="W10" s="145"/>
      <c r="X10" s="145"/>
      <c r="Y10" s="146">
        <f>N10+V10+W10+X10</f>
        <v>0</v>
      </c>
    </row>
    <row r="11" spans="2:30" s="67" customFormat="1">
      <c r="B11" s="142">
        <v>2</v>
      </c>
      <c r="C11" s="143" t="s">
        <v>92</v>
      </c>
      <c r="D11" s="144"/>
      <c r="E11" s="144"/>
      <c r="F11" s="144"/>
      <c r="G11" s="144"/>
      <c r="H11" s="145"/>
      <c r="I11" s="145"/>
      <c r="J11" s="145"/>
      <c r="K11" s="145"/>
      <c r="L11" s="145"/>
      <c r="M11" s="145"/>
      <c r="N11" s="145">
        <f>SUM(E11:M11)</f>
        <v>0</v>
      </c>
      <c r="O11" s="145"/>
      <c r="P11" s="145"/>
      <c r="Q11" s="145"/>
      <c r="R11" s="145"/>
      <c r="S11" s="145"/>
      <c r="T11" s="145"/>
      <c r="U11" s="145"/>
      <c r="V11" s="145">
        <f>SUM(O11:U11)</f>
        <v>0</v>
      </c>
      <c r="W11" s="145"/>
      <c r="X11" s="145"/>
      <c r="Y11" s="146">
        <f>N11+V11+W11+X11</f>
        <v>0</v>
      </c>
    </row>
    <row r="12" spans="2:30" s="67" customFormat="1">
      <c r="B12" s="142">
        <v>3</v>
      </c>
      <c r="C12" s="143" t="s">
        <v>168</v>
      </c>
      <c r="D12" s="144"/>
      <c r="E12" s="144"/>
      <c r="F12" s="144"/>
      <c r="G12" s="144"/>
      <c r="H12" s="145"/>
      <c r="I12" s="145"/>
      <c r="J12" s="145"/>
      <c r="K12" s="145"/>
      <c r="L12" s="145"/>
      <c r="M12" s="145"/>
      <c r="N12" s="145">
        <f>SUM(E12:M12)</f>
        <v>0</v>
      </c>
      <c r="O12" s="145"/>
      <c r="P12" s="145"/>
      <c r="Q12" s="145"/>
      <c r="R12" s="145"/>
      <c r="S12" s="145"/>
      <c r="T12" s="145"/>
      <c r="U12" s="145"/>
      <c r="V12" s="145">
        <f>SUM(O12:U12)</f>
        <v>0</v>
      </c>
      <c r="W12" s="145"/>
      <c r="X12" s="145"/>
      <c r="Y12" s="146">
        <f>N12+V12+W12+X12</f>
        <v>0</v>
      </c>
      <c r="Z12" s="147"/>
      <c r="AA12" s="147"/>
      <c r="AD12" s="147"/>
    </row>
    <row r="13" spans="2:30" s="67" customFormat="1">
      <c r="B13" s="142">
        <v>4</v>
      </c>
      <c r="C13" s="143" t="s">
        <v>284</v>
      </c>
      <c r="D13" s="144"/>
      <c r="E13" s="144"/>
      <c r="F13" s="144"/>
      <c r="G13" s="144"/>
      <c r="H13" s="145"/>
      <c r="I13" s="145"/>
      <c r="J13" s="145"/>
      <c r="K13" s="145"/>
      <c r="L13" s="145"/>
      <c r="M13" s="145"/>
      <c r="N13" s="145">
        <f>SUM(E13:M13)</f>
        <v>0</v>
      </c>
      <c r="O13" s="145"/>
      <c r="P13" s="145"/>
      <c r="Q13" s="145"/>
      <c r="R13" s="145"/>
      <c r="S13" s="145"/>
      <c r="T13" s="145"/>
      <c r="U13" s="145"/>
      <c r="V13" s="145">
        <f>SUM(O13:U13)</f>
        <v>0</v>
      </c>
      <c r="W13" s="145"/>
      <c r="X13" s="145"/>
      <c r="Y13" s="146">
        <f t="shared" ref="Y13:Y32" si="0">N13+V13+W13+X13</f>
        <v>0</v>
      </c>
    </row>
    <row r="14" spans="2:30" s="67" customFormat="1">
      <c r="B14" s="142">
        <v>5</v>
      </c>
      <c r="C14" s="143" t="s">
        <v>285</v>
      </c>
      <c r="D14" s="144"/>
      <c r="E14" s="144"/>
      <c r="F14" s="144"/>
      <c r="G14" s="144"/>
      <c r="H14" s="145"/>
      <c r="I14" s="145"/>
      <c r="J14" s="145"/>
      <c r="K14" s="145"/>
      <c r="L14" s="145"/>
      <c r="M14" s="145"/>
      <c r="N14" s="145">
        <f t="shared" ref="N14:N32" si="1">SUM(E14:M14)</f>
        <v>0</v>
      </c>
      <c r="O14" s="145"/>
      <c r="P14" s="145"/>
      <c r="Q14" s="145"/>
      <c r="R14" s="145"/>
      <c r="S14" s="145"/>
      <c r="T14" s="145"/>
      <c r="U14" s="145"/>
      <c r="V14" s="145">
        <f t="shared" ref="V14:V32" si="2">SUM(O14:U14)</f>
        <v>0</v>
      </c>
      <c r="W14" s="145"/>
      <c r="X14" s="145"/>
      <c r="Y14" s="146">
        <f t="shared" si="0"/>
        <v>0</v>
      </c>
    </row>
    <row r="15" spans="2:30">
      <c r="B15" s="59">
        <v>6</v>
      </c>
      <c r="C15" s="57" t="s">
        <v>166</v>
      </c>
      <c r="D15" s="60"/>
      <c r="E15" s="60"/>
      <c r="F15" s="60"/>
      <c r="G15" s="60"/>
      <c r="H15" s="77"/>
      <c r="I15" s="77"/>
      <c r="J15" s="77"/>
      <c r="K15" s="77"/>
      <c r="L15" s="77"/>
      <c r="M15" s="77"/>
      <c r="N15" s="77">
        <f t="shared" si="1"/>
        <v>0</v>
      </c>
      <c r="O15" s="77"/>
      <c r="P15" s="77"/>
      <c r="Q15" s="77"/>
      <c r="R15" s="77"/>
      <c r="S15" s="77"/>
      <c r="T15" s="77"/>
      <c r="U15" s="77"/>
      <c r="V15" s="77">
        <f t="shared" si="2"/>
        <v>0</v>
      </c>
      <c r="W15" s="77"/>
      <c r="X15" s="77"/>
      <c r="Y15" s="127">
        <f t="shared" si="0"/>
        <v>0</v>
      </c>
      <c r="AB15" s="61"/>
    </row>
    <row r="16" spans="2:30">
      <c r="B16" s="59">
        <v>7</v>
      </c>
      <c r="C16" s="57" t="s">
        <v>22</v>
      </c>
      <c r="D16" s="60"/>
      <c r="E16" s="60"/>
      <c r="F16" s="60"/>
      <c r="G16" s="60"/>
      <c r="H16" s="77"/>
      <c r="I16" s="77"/>
      <c r="J16" s="77"/>
      <c r="K16" s="77"/>
      <c r="L16" s="77"/>
      <c r="M16" s="77"/>
      <c r="N16" s="77">
        <f t="shared" si="1"/>
        <v>0</v>
      </c>
      <c r="O16" s="77"/>
      <c r="P16" s="77"/>
      <c r="Q16" s="77"/>
      <c r="R16" s="77"/>
      <c r="S16" s="77"/>
      <c r="T16" s="77"/>
      <c r="U16" s="77"/>
      <c r="V16" s="77">
        <f t="shared" si="2"/>
        <v>0</v>
      </c>
      <c r="W16" s="77"/>
      <c r="X16" s="77"/>
      <c r="Y16" s="127">
        <f t="shared" si="0"/>
        <v>0</v>
      </c>
    </row>
    <row r="17" spans="2:30">
      <c r="B17" s="59">
        <v>8</v>
      </c>
      <c r="C17" s="57" t="s">
        <v>167</v>
      </c>
      <c r="D17" s="60"/>
      <c r="E17" s="60"/>
      <c r="F17" s="60"/>
      <c r="G17" s="60"/>
      <c r="H17" s="77"/>
      <c r="I17" s="77"/>
      <c r="J17" s="77"/>
      <c r="K17" s="77"/>
      <c r="L17" s="77"/>
      <c r="M17" s="77"/>
      <c r="N17" s="77">
        <f t="shared" si="1"/>
        <v>0</v>
      </c>
      <c r="O17" s="77"/>
      <c r="P17" s="77"/>
      <c r="Q17" s="77"/>
      <c r="R17" s="77"/>
      <c r="S17" s="77"/>
      <c r="T17" s="77"/>
      <c r="U17" s="77"/>
      <c r="V17" s="77">
        <f t="shared" si="2"/>
        <v>0</v>
      </c>
      <c r="W17" s="77"/>
      <c r="X17" s="77"/>
      <c r="Y17" s="127">
        <f t="shared" si="0"/>
        <v>0</v>
      </c>
      <c r="AB17" s="61"/>
    </row>
    <row r="18" spans="2:30">
      <c r="B18" s="59">
        <v>9</v>
      </c>
      <c r="C18" s="57" t="s">
        <v>23</v>
      </c>
      <c r="D18" s="60"/>
      <c r="E18" s="60"/>
      <c r="F18" s="60"/>
      <c r="G18" s="60"/>
      <c r="H18" s="77"/>
      <c r="I18" s="77"/>
      <c r="J18" s="77"/>
      <c r="K18" s="77"/>
      <c r="L18" s="77"/>
      <c r="M18" s="77"/>
      <c r="N18" s="77">
        <f t="shared" si="1"/>
        <v>0</v>
      </c>
      <c r="O18" s="77"/>
      <c r="P18" s="77"/>
      <c r="Q18" s="77"/>
      <c r="R18" s="77"/>
      <c r="S18" s="77"/>
      <c r="T18" s="77"/>
      <c r="U18" s="77"/>
      <c r="V18" s="77">
        <f t="shared" si="2"/>
        <v>0</v>
      </c>
      <c r="W18" s="77"/>
      <c r="X18" s="77"/>
      <c r="Y18" s="127">
        <f t="shared" si="0"/>
        <v>0</v>
      </c>
      <c r="Z18" s="61"/>
      <c r="AA18" s="61"/>
      <c r="AD18" s="61"/>
    </row>
    <row r="19" spans="2:30">
      <c r="B19" s="59">
        <v>10</v>
      </c>
      <c r="C19" s="57" t="s">
        <v>20</v>
      </c>
      <c r="D19" s="60"/>
      <c r="E19" s="60"/>
      <c r="F19" s="60" t="s">
        <v>316</v>
      </c>
      <c r="G19" s="60"/>
      <c r="H19" s="77"/>
      <c r="I19" s="77"/>
      <c r="J19" s="77"/>
      <c r="K19" s="77"/>
      <c r="L19" s="77"/>
      <c r="M19" s="77"/>
      <c r="N19" s="77">
        <f t="shared" si="1"/>
        <v>0</v>
      </c>
      <c r="O19" s="77"/>
      <c r="P19" s="77"/>
      <c r="Q19" s="77"/>
      <c r="R19" s="77"/>
      <c r="S19" s="77"/>
      <c r="T19" s="77"/>
      <c r="U19" s="77"/>
      <c r="V19" s="77">
        <f t="shared" si="2"/>
        <v>0</v>
      </c>
      <c r="W19" s="77"/>
      <c r="X19" s="77"/>
      <c r="Y19" s="127">
        <f t="shared" si="0"/>
        <v>0</v>
      </c>
      <c r="Z19" s="61"/>
      <c r="AA19" s="61"/>
      <c r="AD19" s="61"/>
    </row>
    <row r="20" spans="2:30">
      <c r="B20" s="59">
        <v>11</v>
      </c>
      <c r="C20" s="57" t="s">
        <v>169</v>
      </c>
      <c r="D20" s="60"/>
      <c r="E20" s="60"/>
      <c r="F20" s="60"/>
      <c r="G20" s="60"/>
      <c r="H20" s="77"/>
      <c r="I20" s="77"/>
      <c r="J20" s="77"/>
      <c r="K20" s="77"/>
      <c r="L20" s="77"/>
      <c r="M20" s="77"/>
      <c r="N20" s="77">
        <f t="shared" si="1"/>
        <v>0</v>
      </c>
      <c r="O20" s="77"/>
      <c r="P20" s="77"/>
      <c r="Q20" s="77"/>
      <c r="R20" s="77"/>
      <c r="S20" s="77"/>
      <c r="T20" s="77"/>
      <c r="U20" s="77"/>
      <c r="V20" s="77">
        <f t="shared" si="2"/>
        <v>0</v>
      </c>
      <c r="W20" s="77"/>
      <c r="X20" s="77"/>
      <c r="Y20" s="127">
        <f t="shared" si="0"/>
        <v>0</v>
      </c>
      <c r="AD20" s="61"/>
    </row>
    <row r="21" spans="2:30">
      <c r="B21" s="59">
        <v>12</v>
      </c>
      <c r="C21" s="57" t="s">
        <v>170</v>
      </c>
      <c r="D21" s="60"/>
      <c r="E21" s="60"/>
      <c r="F21" s="60"/>
      <c r="G21" s="60"/>
      <c r="H21" s="77"/>
      <c r="I21" s="77"/>
      <c r="J21" s="77"/>
      <c r="K21" s="77"/>
      <c r="L21" s="77"/>
      <c r="M21" s="77"/>
      <c r="N21" s="77">
        <f t="shared" si="1"/>
        <v>0</v>
      </c>
      <c r="O21" s="77"/>
      <c r="P21" s="77"/>
      <c r="Q21" s="77"/>
      <c r="R21" s="77"/>
      <c r="S21" s="77"/>
      <c r="T21" s="77"/>
      <c r="U21" s="77"/>
      <c r="V21" s="77">
        <f t="shared" si="2"/>
        <v>0</v>
      </c>
      <c r="W21" s="77"/>
      <c r="X21" s="77"/>
      <c r="Y21" s="127">
        <f t="shared" si="0"/>
        <v>0</v>
      </c>
      <c r="AD21" s="61"/>
    </row>
    <row r="22" spans="2:30">
      <c r="B22" s="59">
        <v>13</v>
      </c>
      <c r="C22" s="57" t="s">
        <v>171</v>
      </c>
      <c r="D22" s="60"/>
      <c r="E22" s="60"/>
      <c r="F22" s="60"/>
      <c r="G22" s="60"/>
      <c r="H22" s="77"/>
      <c r="I22" s="77"/>
      <c r="J22" s="77"/>
      <c r="K22" s="77"/>
      <c r="L22" s="77"/>
      <c r="M22" s="77"/>
      <c r="N22" s="77">
        <f t="shared" si="1"/>
        <v>0</v>
      </c>
      <c r="O22" s="77"/>
      <c r="P22" s="77"/>
      <c r="Q22" s="77"/>
      <c r="R22" s="77"/>
      <c r="S22" s="77"/>
      <c r="T22" s="77"/>
      <c r="U22" s="77"/>
      <c r="V22" s="77">
        <f t="shared" si="2"/>
        <v>0</v>
      </c>
      <c r="W22" s="77"/>
      <c r="X22" s="77"/>
      <c r="Y22" s="127">
        <f t="shared" si="0"/>
        <v>0</v>
      </c>
      <c r="AD22" s="61"/>
    </row>
    <row r="23" spans="2:30">
      <c r="B23" s="59">
        <v>14</v>
      </c>
      <c r="C23" s="128" t="s">
        <v>298</v>
      </c>
      <c r="D23" s="60"/>
      <c r="E23" s="60"/>
      <c r="F23" s="60"/>
      <c r="G23" s="60"/>
      <c r="H23" s="77"/>
      <c r="I23" s="77"/>
      <c r="J23" s="77"/>
      <c r="K23" s="77"/>
      <c r="L23" s="77"/>
      <c r="M23" s="77"/>
      <c r="N23" s="77">
        <f t="shared" si="1"/>
        <v>0</v>
      </c>
      <c r="O23" s="77"/>
      <c r="P23" s="77"/>
      <c r="Q23" s="77"/>
      <c r="R23" s="77"/>
      <c r="S23" s="77"/>
      <c r="T23" s="77"/>
      <c r="U23" s="77"/>
      <c r="V23" s="77">
        <f t="shared" si="2"/>
        <v>0</v>
      </c>
      <c r="W23" s="77"/>
      <c r="X23" s="77"/>
      <c r="Y23" s="127">
        <f t="shared" si="0"/>
        <v>0</v>
      </c>
      <c r="AD23" s="61"/>
    </row>
    <row r="24" spans="2:30">
      <c r="B24" s="59">
        <v>15</v>
      </c>
      <c r="C24" s="87" t="s">
        <v>172</v>
      </c>
      <c r="D24" s="60"/>
      <c r="E24" s="60"/>
      <c r="F24" s="60"/>
      <c r="G24" s="60"/>
      <c r="H24" s="77"/>
      <c r="I24" s="77"/>
      <c r="J24" s="77"/>
      <c r="K24" s="77"/>
      <c r="L24" s="77"/>
      <c r="M24" s="77"/>
      <c r="N24" s="77">
        <f t="shared" si="1"/>
        <v>0</v>
      </c>
      <c r="O24" s="77"/>
      <c r="P24" s="77"/>
      <c r="Q24" s="77"/>
      <c r="R24" s="77"/>
      <c r="S24" s="77"/>
      <c r="T24" s="77"/>
      <c r="U24" s="77"/>
      <c r="V24" s="77">
        <f t="shared" si="2"/>
        <v>0</v>
      </c>
      <c r="W24" s="77"/>
      <c r="X24" s="77"/>
      <c r="Y24" s="127">
        <f t="shared" si="0"/>
        <v>0</v>
      </c>
    </row>
    <row r="25" spans="2:30" ht="18.75" customHeight="1">
      <c r="B25" s="59">
        <v>16</v>
      </c>
      <c r="C25" s="128" t="s">
        <v>173</v>
      </c>
      <c r="D25" s="129"/>
      <c r="E25" s="129"/>
      <c r="F25" s="129"/>
      <c r="G25" s="129"/>
      <c r="H25" s="77"/>
      <c r="I25" s="77"/>
      <c r="J25" s="77"/>
      <c r="K25" s="77"/>
      <c r="L25" s="77"/>
      <c r="M25" s="77"/>
      <c r="N25" s="77">
        <f t="shared" si="1"/>
        <v>0</v>
      </c>
      <c r="O25" s="77"/>
      <c r="P25" s="77"/>
      <c r="Q25" s="77"/>
      <c r="R25" s="77"/>
      <c r="S25" s="77"/>
      <c r="T25" s="77"/>
      <c r="U25" s="77"/>
      <c r="V25" s="77">
        <f t="shared" si="2"/>
        <v>0</v>
      </c>
      <c r="W25" s="77"/>
      <c r="X25" s="77"/>
      <c r="Y25" s="127">
        <f t="shared" si="0"/>
        <v>0</v>
      </c>
    </row>
    <row r="26" spans="2:30">
      <c r="B26" s="59">
        <v>17</v>
      </c>
      <c r="C26" s="57" t="s">
        <v>24</v>
      </c>
      <c r="D26" s="60"/>
      <c r="E26" s="60"/>
      <c r="F26" s="60"/>
      <c r="G26" s="60"/>
      <c r="H26" s="77"/>
      <c r="I26" s="77"/>
      <c r="J26" s="77"/>
      <c r="K26" s="77"/>
      <c r="L26" s="77"/>
      <c r="M26" s="77"/>
      <c r="N26" s="77">
        <f>SUM(E26:M26)</f>
        <v>0</v>
      </c>
      <c r="O26" s="77"/>
      <c r="P26" s="77"/>
      <c r="Q26" s="77"/>
      <c r="R26" s="77"/>
      <c r="S26" s="77"/>
      <c r="T26" s="77"/>
      <c r="U26" s="77"/>
      <c r="V26" s="77">
        <f t="shared" si="2"/>
        <v>0</v>
      </c>
      <c r="W26" s="77"/>
      <c r="X26" s="77"/>
      <c r="Y26" s="127">
        <f t="shared" si="0"/>
        <v>0</v>
      </c>
    </row>
    <row r="27" spans="2:30">
      <c r="B27" s="59">
        <v>18</v>
      </c>
      <c r="C27" s="57" t="s">
        <v>174</v>
      </c>
      <c r="D27" s="60"/>
      <c r="E27" s="60"/>
      <c r="F27" s="60"/>
      <c r="G27" s="60"/>
      <c r="H27" s="77"/>
      <c r="I27" s="77"/>
      <c r="J27" s="77"/>
      <c r="K27" s="77"/>
      <c r="L27" s="77"/>
      <c r="M27" s="77"/>
      <c r="N27" s="77">
        <f t="shared" si="1"/>
        <v>0</v>
      </c>
      <c r="O27" s="77"/>
      <c r="P27" s="77"/>
      <c r="Q27" s="77"/>
      <c r="R27" s="77"/>
      <c r="S27" s="77"/>
      <c r="T27" s="77"/>
      <c r="U27" s="77"/>
      <c r="V27" s="77">
        <f t="shared" si="2"/>
        <v>0</v>
      </c>
      <c r="W27" s="77"/>
      <c r="X27" s="77"/>
      <c r="Y27" s="127">
        <f t="shared" si="0"/>
        <v>0</v>
      </c>
    </row>
    <row r="28" spans="2:30">
      <c r="B28" s="59">
        <v>19</v>
      </c>
      <c r="C28" s="57" t="s">
        <v>42</v>
      </c>
      <c r="D28" s="60"/>
      <c r="E28" s="60"/>
      <c r="F28" s="60"/>
      <c r="G28" s="60"/>
      <c r="H28" s="77"/>
      <c r="I28" s="77"/>
      <c r="J28" s="77"/>
      <c r="K28" s="77"/>
      <c r="L28" s="77"/>
      <c r="M28" s="77"/>
      <c r="N28" s="77">
        <f t="shared" si="1"/>
        <v>0</v>
      </c>
      <c r="O28" s="77"/>
      <c r="P28" s="77"/>
      <c r="Q28" s="77"/>
      <c r="R28" s="77"/>
      <c r="S28" s="77"/>
      <c r="T28" s="77"/>
      <c r="U28" s="77"/>
      <c r="V28" s="77">
        <f t="shared" si="2"/>
        <v>0</v>
      </c>
      <c r="W28" s="77"/>
      <c r="X28" s="77"/>
      <c r="Y28" s="127">
        <f t="shared" si="0"/>
        <v>0</v>
      </c>
    </row>
    <row r="29" spans="2:30">
      <c r="B29" s="59">
        <v>20</v>
      </c>
      <c r="C29" s="175" t="s">
        <v>299</v>
      </c>
      <c r="D29" s="176"/>
      <c r="E29" s="176"/>
      <c r="F29" s="176"/>
      <c r="G29" s="176"/>
      <c r="H29" s="177"/>
      <c r="I29" s="177"/>
      <c r="J29" s="177"/>
      <c r="K29" s="177"/>
      <c r="L29" s="177"/>
      <c r="M29" s="177"/>
      <c r="N29" s="77">
        <f t="shared" si="1"/>
        <v>0</v>
      </c>
      <c r="O29" s="177"/>
      <c r="P29" s="177"/>
      <c r="Q29" s="177"/>
      <c r="R29" s="177"/>
      <c r="S29" s="177"/>
      <c r="T29" s="177"/>
      <c r="U29" s="177"/>
      <c r="V29" s="77">
        <f t="shared" si="2"/>
        <v>0</v>
      </c>
      <c r="W29" s="177"/>
      <c r="X29" s="177"/>
      <c r="Y29" s="127">
        <f t="shared" si="0"/>
        <v>0</v>
      </c>
    </row>
    <row r="30" spans="2:30">
      <c r="B30" s="59">
        <v>21</v>
      </c>
      <c r="C30" s="175" t="s">
        <v>300</v>
      </c>
      <c r="D30" s="176"/>
      <c r="E30" s="176"/>
      <c r="F30" s="176"/>
      <c r="G30" s="176"/>
      <c r="H30" s="177"/>
      <c r="I30" s="177"/>
      <c r="J30" s="177"/>
      <c r="K30" s="177"/>
      <c r="L30" s="177"/>
      <c r="M30" s="177"/>
      <c r="N30" s="77">
        <f t="shared" si="1"/>
        <v>0</v>
      </c>
      <c r="O30" s="177"/>
      <c r="P30" s="177"/>
      <c r="Q30" s="177"/>
      <c r="R30" s="177"/>
      <c r="S30" s="177"/>
      <c r="T30" s="177"/>
      <c r="U30" s="177"/>
      <c r="V30" s="77">
        <f t="shared" si="2"/>
        <v>0</v>
      </c>
      <c r="W30" s="177"/>
      <c r="X30" s="177"/>
      <c r="Y30" s="127">
        <f t="shared" si="0"/>
        <v>0</v>
      </c>
    </row>
    <row r="31" spans="2:30">
      <c r="B31" s="59">
        <v>22</v>
      </c>
      <c r="C31" s="175" t="s">
        <v>301</v>
      </c>
      <c r="D31" s="176"/>
      <c r="E31" s="176"/>
      <c r="F31" s="176"/>
      <c r="G31" s="176"/>
      <c r="H31" s="177"/>
      <c r="I31" s="177"/>
      <c r="J31" s="177"/>
      <c r="K31" s="177"/>
      <c r="L31" s="177"/>
      <c r="M31" s="177"/>
      <c r="N31" s="77">
        <f t="shared" si="1"/>
        <v>0</v>
      </c>
      <c r="O31" s="177"/>
      <c r="P31" s="177"/>
      <c r="Q31" s="177"/>
      <c r="R31" s="177"/>
      <c r="S31" s="177"/>
      <c r="T31" s="177"/>
      <c r="U31" s="177"/>
      <c r="V31" s="77">
        <f t="shared" si="2"/>
        <v>0</v>
      </c>
      <c r="W31" s="177"/>
      <c r="X31" s="177"/>
      <c r="Y31" s="127">
        <f t="shared" si="0"/>
        <v>0</v>
      </c>
    </row>
    <row r="32" spans="2:30">
      <c r="B32" s="174">
        <v>23</v>
      </c>
      <c r="C32" s="175" t="s">
        <v>302</v>
      </c>
      <c r="D32" s="176"/>
      <c r="E32" s="176"/>
      <c r="F32" s="176"/>
      <c r="G32" s="176"/>
      <c r="H32" s="177"/>
      <c r="I32" s="177"/>
      <c r="J32" s="177"/>
      <c r="K32" s="177"/>
      <c r="L32" s="177"/>
      <c r="M32" s="177"/>
      <c r="N32" s="77">
        <f t="shared" si="1"/>
        <v>0</v>
      </c>
      <c r="O32" s="177"/>
      <c r="P32" s="177"/>
      <c r="Q32" s="177"/>
      <c r="R32" s="177"/>
      <c r="S32" s="177"/>
      <c r="T32" s="177"/>
      <c r="U32" s="177"/>
      <c r="V32" s="77">
        <f t="shared" si="2"/>
        <v>0</v>
      </c>
      <c r="W32" s="177"/>
      <c r="X32" s="177"/>
      <c r="Y32" s="127">
        <f t="shared" si="0"/>
        <v>0</v>
      </c>
    </row>
    <row r="33" spans="2:28" ht="13.5" thickBot="1">
      <c r="B33" s="383" t="s">
        <v>1</v>
      </c>
      <c r="C33" s="384"/>
      <c r="D33" s="130"/>
      <c r="E33" s="130">
        <f>SUM(E10:E32)</f>
        <v>0</v>
      </c>
      <c r="F33" s="130">
        <f t="shared" ref="F33:X33" si="3">SUM(F10:F32)</f>
        <v>0</v>
      </c>
      <c r="G33" s="130">
        <f t="shared" si="3"/>
        <v>0</v>
      </c>
      <c r="H33" s="130">
        <f t="shared" si="3"/>
        <v>0</v>
      </c>
      <c r="I33" s="130">
        <f t="shared" si="3"/>
        <v>0</v>
      </c>
      <c r="J33" s="130">
        <f t="shared" si="3"/>
        <v>0</v>
      </c>
      <c r="K33" s="130">
        <f t="shared" si="3"/>
        <v>0</v>
      </c>
      <c r="L33" s="130">
        <f t="shared" si="3"/>
        <v>0</v>
      </c>
      <c r="M33" s="130">
        <f t="shared" si="3"/>
        <v>0</v>
      </c>
      <c r="N33" s="130">
        <f t="shared" si="3"/>
        <v>0</v>
      </c>
      <c r="O33" s="130">
        <f t="shared" si="3"/>
        <v>0</v>
      </c>
      <c r="P33" s="130">
        <f t="shared" si="3"/>
        <v>0</v>
      </c>
      <c r="Q33" s="130">
        <f t="shared" si="3"/>
        <v>0</v>
      </c>
      <c r="R33" s="130">
        <f t="shared" si="3"/>
        <v>0</v>
      </c>
      <c r="S33" s="130">
        <f t="shared" si="3"/>
        <v>0</v>
      </c>
      <c r="T33" s="130">
        <f t="shared" si="3"/>
        <v>0</v>
      </c>
      <c r="U33" s="130">
        <f t="shared" si="3"/>
        <v>0</v>
      </c>
      <c r="V33" s="130">
        <f t="shared" si="3"/>
        <v>0</v>
      </c>
      <c r="W33" s="130">
        <f t="shared" si="3"/>
        <v>0</v>
      </c>
      <c r="X33" s="130">
        <f t="shared" si="3"/>
        <v>0</v>
      </c>
      <c r="Y33" s="131">
        <f t="shared" ref="Y33" si="4">SUM(Y10:Y28)</f>
        <v>0</v>
      </c>
    </row>
    <row r="34" spans="2:28" ht="32.25" customHeight="1" thickTop="1" thickBot="1"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</row>
    <row r="35" spans="2:28" ht="53.25" customHeight="1" thickTop="1">
      <c r="B35" s="78"/>
      <c r="C35" s="135" t="s">
        <v>262</v>
      </c>
      <c r="D35" s="321" t="s">
        <v>263</v>
      </c>
      <c r="E35" s="321"/>
      <c r="F35" s="321" t="s">
        <v>148</v>
      </c>
      <c r="G35" s="321"/>
      <c r="H35" s="321"/>
      <c r="I35" s="321"/>
      <c r="J35" s="321" t="s">
        <v>264</v>
      </c>
      <c r="K35" s="321"/>
      <c r="L35" s="321" t="s">
        <v>153</v>
      </c>
      <c r="M35" s="321"/>
      <c r="N35" s="321" t="s">
        <v>147</v>
      </c>
      <c r="O35" s="321"/>
      <c r="P35" s="321"/>
      <c r="Q35" s="40"/>
      <c r="R35" s="25"/>
      <c r="S35" s="25"/>
      <c r="T35" s="25"/>
      <c r="U35" s="25"/>
      <c r="V35" s="25"/>
      <c r="W35" s="25"/>
      <c r="X35" s="25"/>
      <c r="Y35" s="25"/>
    </row>
    <row r="36" spans="2:28" ht="46.5" customHeight="1" thickBot="1">
      <c r="B36" s="78"/>
      <c r="C36" s="136" t="s">
        <v>132</v>
      </c>
      <c r="D36" s="386" t="s">
        <v>132</v>
      </c>
      <c r="E36" s="386"/>
      <c r="F36" s="386" t="s">
        <v>132</v>
      </c>
      <c r="G36" s="386"/>
      <c r="H36" s="386"/>
      <c r="I36" s="386"/>
      <c r="J36" s="386" t="s">
        <v>132</v>
      </c>
      <c r="K36" s="386"/>
      <c r="L36" s="386" t="s">
        <v>132</v>
      </c>
      <c r="M36" s="386"/>
      <c r="N36" s="386" t="s">
        <v>132</v>
      </c>
      <c r="O36" s="386"/>
      <c r="P36" s="386"/>
      <c r="Q36" s="40"/>
      <c r="R36" s="78"/>
      <c r="S36" s="78"/>
      <c r="T36" s="78"/>
      <c r="U36" s="78"/>
      <c r="V36" s="78"/>
      <c r="W36" s="78"/>
      <c r="X36" s="78"/>
      <c r="Y36" s="78"/>
    </row>
    <row r="37" spans="2:28" ht="24.75" customHeight="1" thickTop="1">
      <c r="B37" s="24"/>
      <c r="C37" s="24"/>
      <c r="D37" s="24"/>
      <c r="E37" s="24"/>
      <c r="F37" s="24"/>
      <c r="G37" s="24"/>
      <c r="H37" s="76"/>
      <c r="I37" s="76"/>
      <c r="J37" s="76"/>
      <c r="K37" s="76"/>
      <c r="L37" s="76"/>
      <c r="M37" s="76"/>
      <c r="N37" s="24"/>
      <c r="O37" s="24"/>
      <c r="P37" s="24"/>
      <c r="Q37" s="24"/>
      <c r="R37" s="24"/>
      <c r="S37" s="24"/>
      <c r="T37" s="24"/>
      <c r="U37" s="24"/>
      <c r="V37" s="382"/>
      <c r="W37" s="382"/>
      <c r="X37" s="382"/>
      <c r="Y37" s="382"/>
      <c r="Z37" s="382"/>
      <c r="AA37" s="382"/>
      <c r="AB37" s="382"/>
    </row>
    <row r="38" spans="2:28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2:28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2:28">
      <c r="B40" s="37"/>
      <c r="C40" s="75"/>
      <c r="D40" s="75"/>
      <c r="E40" s="75"/>
      <c r="F40" s="75"/>
      <c r="G40" s="75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2:28" ht="27.75" customHeight="1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2:28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2:28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2:28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2:28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2:28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2:28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2:28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2: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2: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2: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2: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2: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2: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2: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</sheetData>
  <mergeCells count="29">
    <mergeCell ref="B2:D2"/>
    <mergeCell ref="B3:D3"/>
    <mergeCell ref="B4:D4"/>
    <mergeCell ref="E2:Y3"/>
    <mergeCell ref="E4:Y4"/>
    <mergeCell ref="V37:AB37"/>
    <mergeCell ref="B33:C33"/>
    <mergeCell ref="Y8:Y9"/>
    <mergeCell ref="B34:Y34"/>
    <mergeCell ref="C7:C9"/>
    <mergeCell ref="B7:B9"/>
    <mergeCell ref="L36:M36"/>
    <mergeCell ref="N35:P35"/>
    <mergeCell ref="N36:P36"/>
    <mergeCell ref="D36:E36"/>
    <mergeCell ref="F35:I35"/>
    <mergeCell ref="F36:I36"/>
    <mergeCell ref="J35:K35"/>
    <mergeCell ref="J36:K36"/>
    <mergeCell ref="D35:E35"/>
    <mergeCell ref="L35:M35"/>
    <mergeCell ref="B5:Y5"/>
    <mergeCell ref="B6:Y6"/>
    <mergeCell ref="X8:X9"/>
    <mergeCell ref="D7:D9"/>
    <mergeCell ref="E8:N8"/>
    <mergeCell ref="E7:Y7"/>
    <mergeCell ref="W8:W9"/>
    <mergeCell ref="O8:V8"/>
  </mergeCells>
  <phoneticPr fontId="5" type="noConversion"/>
  <printOptions horizontalCentered="1"/>
  <pageMargins left="0" right="0" top="0.5" bottom="0" header="0" footer="0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C35"/>
  <sheetViews>
    <sheetView rightToLeft="1" topLeftCell="C7" workbookViewId="0">
      <selection activeCell="Z9" sqref="Z9:Z24"/>
    </sheetView>
  </sheetViews>
  <sheetFormatPr defaultRowHeight="12.75"/>
  <cols>
    <col min="1" max="1" width="9" style="22"/>
    <col min="2" max="2" width="7.125" style="22" customWidth="1"/>
    <col min="3" max="3" width="36.375" style="22" bestFit="1" customWidth="1"/>
    <col min="4" max="4" width="8.625" style="22" customWidth="1"/>
    <col min="5" max="5" width="7.5" style="22" customWidth="1"/>
    <col min="6" max="6" width="6.75" style="22" customWidth="1"/>
    <col min="7" max="7" width="7.375" style="22" customWidth="1"/>
    <col min="8" max="8" width="8.75" style="22" customWidth="1"/>
    <col min="9" max="9" width="7.875" style="22" customWidth="1"/>
    <col min="10" max="10" width="7.625" style="22" customWidth="1"/>
    <col min="11" max="11" width="8.5" style="22" customWidth="1"/>
    <col min="12" max="12" width="10.375" style="22" customWidth="1"/>
    <col min="13" max="13" width="9" style="22"/>
    <col min="14" max="14" width="8.625" style="22" customWidth="1"/>
    <col min="15" max="15" width="6.5" style="22" customWidth="1"/>
    <col min="16" max="17" width="6.625" style="22" customWidth="1"/>
    <col min="18" max="18" width="7.375" style="22" customWidth="1"/>
    <col min="19" max="19" width="7.75" style="22" customWidth="1"/>
    <col min="20" max="20" width="9.25" style="22" customWidth="1"/>
    <col min="21" max="22" width="8.625" style="22" customWidth="1"/>
    <col min="23" max="25" width="7.875" style="22" customWidth="1"/>
    <col min="26" max="26" width="12.5" style="22" customWidth="1"/>
    <col min="27" max="16384" width="9" style="22"/>
  </cols>
  <sheetData>
    <row r="1" spans="2:26" ht="33" customHeight="1" thickBot="1"/>
    <row r="2" spans="2:26" ht="94.5" customHeight="1" thickTop="1">
      <c r="B2" s="399" t="s">
        <v>191</v>
      </c>
      <c r="C2" s="400"/>
      <c r="D2" s="408" t="s">
        <v>145</v>
      </c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9"/>
      <c r="Y2" s="409"/>
      <c r="Z2" s="410"/>
    </row>
    <row r="3" spans="2:26" ht="54" customHeight="1">
      <c r="B3" s="403" t="s">
        <v>190</v>
      </c>
      <c r="C3" s="404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2"/>
      <c r="Y3" s="412"/>
      <c r="Z3" s="413"/>
    </row>
    <row r="4" spans="2:26" ht="41.25" customHeight="1" thickBot="1">
      <c r="B4" s="401" t="s">
        <v>184</v>
      </c>
      <c r="C4" s="402"/>
      <c r="D4" s="414" t="s">
        <v>231</v>
      </c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5"/>
      <c r="Y4" s="415"/>
      <c r="Z4" s="416"/>
    </row>
    <row r="5" spans="2:26" ht="36.75" customHeight="1" thickTop="1" thickBot="1">
      <c r="B5" s="81" t="s">
        <v>230</v>
      </c>
      <c r="C5" s="25"/>
      <c r="D5" s="25"/>
      <c r="E5" s="25"/>
      <c r="F5" s="372" t="s">
        <v>0</v>
      </c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3"/>
    </row>
    <row r="6" spans="2:26" ht="36.75" customHeight="1">
      <c r="B6" s="395" t="s">
        <v>222</v>
      </c>
      <c r="C6" s="418" t="s">
        <v>225</v>
      </c>
      <c r="D6" s="405" t="s">
        <v>236</v>
      </c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7"/>
    </row>
    <row r="7" spans="2:26" ht="15.75" customHeight="1">
      <c r="B7" s="396"/>
      <c r="C7" s="419"/>
      <c r="D7" s="374" t="s">
        <v>224</v>
      </c>
      <c r="E7" s="375"/>
      <c r="F7" s="375"/>
      <c r="G7" s="375"/>
      <c r="H7" s="375"/>
      <c r="I7" s="375"/>
      <c r="J7" s="375"/>
      <c r="K7" s="375"/>
      <c r="L7" s="375"/>
      <c r="M7" s="376"/>
      <c r="N7" s="374" t="s">
        <v>80</v>
      </c>
      <c r="O7" s="375"/>
      <c r="P7" s="375"/>
      <c r="Q7" s="375"/>
      <c r="R7" s="375"/>
      <c r="S7" s="375"/>
      <c r="T7" s="375"/>
      <c r="U7" s="376"/>
      <c r="V7" s="380" t="s">
        <v>280</v>
      </c>
      <c r="W7" s="380" t="s">
        <v>303</v>
      </c>
      <c r="X7" s="380" t="s">
        <v>304</v>
      </c>
      <c r="Y7" s="380" t="s">
        <v>314</v>
      </c>
      <c r="Z7" s="417" t="s">
        <v>45</v>
      </c>
    </row>
    <row r="8" spans="2:26" ht="73.5" customHeight="1">
      <c r="B8" s="396"/>
      <c r="C8" s="419"/>
      <c r="D8" s="133" t="s">
        <v>250</v>
      </c>
      <c r="E8" s="133" t="s">
        <v>277</v>
      </c>
      <c r="F8" s="43" t="s">
        <v>38</v>
      </c>
      <c r="G8" s="43" t="s">
        <v>39</v>
      </c>
      <c r="H8" s="43" t="s">
        <v>40</v>
      </c>
      <c r="I8" s="43" t="s">
        <v>14</v>
      </c>
      <c r="J8" s="43" t="s">
        <v>41</v>
      </c>
      <c r="K8" s="43" t="s">
        <v>269</v>
      </c>
      <c r="L8" s="43" t="s">
        <v>270</v>
      </c>
      <c r="M8" s="43" t="s">
        <v>1</v>
      </c>
      <c r="N8" s="133" t="s">
        <v>250</v>
      </c>
      <c r="O8" s="43" t="s">
        <v>38</v>
      </c>
      <c r="P8" s="43" t="s">
        <v>39</v>
      </c>
      <c r="Q8" s="43" t="s">
        <v>40</v>
      </c>
      <c r="R8" s="43" t="s">
        <v>14</v>
      </c>
      <c r="S8" s="43" t="s">
        <v>41</v>
      </c>
      <c r="T8" s="43" t="s">
        <v>270</v>
      </c>
      <c r="U8" s="43" t="s">
        <v>1</v>
      </c>
      <c r="V8" s="381"/>
      <c r="W8" s="381"/>
      <c r="X8" s="381"/>
      <c r="Y8" s="381"/>
      <c r="Z8" s="417"/>
    </row>
    <row r="9" spans="2:26">
      <c r="B9" s="82">
        <v>1</v>
      </c>
      <c r="C9" s="83" t="s">
        <v>63</v>
      </c>
      <c r="D9" s="83"/>
      <c r="E9" s="83"/>
      <c r="F9" s="84"/>
      <c r="G9" s="84"/>
      <c r="H9" s="84"/>
      <c r="I9" s="84"/>
      <c r="J9" s="63"/>
      <c r="K9" s="63"/>
      <c r="L9" s="63"/>
      <c r="M9" s="63">
        <f>SUM(D9:L9)</f>
        <v>0</v>
      </c>
      <c r="N9" s="62"/>
      <c r="O9" s="62"/>
      <c r="P9" s="62"/>
      <c r="Q9" s="62"/>
      <c r="R9" s="62"/>
      <c r="S9" s="62"/>
      <c r="T9" s="62"/>
      <c r="U9" s="62">
        <f t="shared" ref="U9:U24" si="0">SUM(N9:T9)</f>
        <v>0</v>
      </c>
      <c r="V9" s="224"/>
      <c r="W9" s="62"/>
      <c r="X9" s="178"/>
      <c r="Y9" s="178"/>
      <c r="Z9" s="85">
        <f>M9+U9+W9+X9+Y9</f>
        <v>0</v>
      </c>
    </row>
    <row r="10" spans="2:26">
      <c r="B10" s="82">
        <v>2</v>
      </c>
      <c r="C10" s="83" t="s">
        <v>64</v>
      </c>
      <c r="D10" s="83"/>
      <c r="E10" s="83"/>
      <c r="F10" s="86"/>
      <c r="G10" s="86"/>
      <c r="H10" s="86"/>
      <c r="I10" s="86"/>
      <c r="J10" s="86"/>
      <c r="K10" s="86"/>
      <c r="L10" s="86"/>
      <c r="M10" s="63">
        <f t="shared" ref="M10:M24" si="1">SUM(D10:L10)</f>
        <v>0</v>
      </c>
      <c r="N10" s="86"/>
      <c r="O10" s="86"/>
      <c r="P10" s="86"/>
      <c r="Q10" s="86"/>
      <c r="R10" s="86"/>
      <c r="S10" s="86"/>
      <c r="T10" s="86"/>
      <c r="U10" s="62">
        <f t="shared" si="0"/>
        <v>0</v>
      </c>
      <c r="V10" s="224"/>
      <c r="W10" s="86"/>
      <c r="X10" s="179"/>
      <c r="Y10" s="179"/>
      <c r="Z10" s="85">
        <f t="shared" ref="Z10:Z24" si="2">M10+U10+W10+X10+Y10</f>
        <v>0</v>
      </c>
    </row>
    <row r="11" spans="2:26">
      <c r="B11" s="82">
        <v>3</v>
      </c>
      <c r="C11" s="57" t="s">
        <v>52</v>
      </c>
      <c r="D11" s="57"/>
      <c r="E11" s="57"/>
      <c r="F11" s="86"/>
      <c r="G11" s="86"/>
      <c r="H11" s="86"/>
      <c r="I11" s="86"/>
      <c r="J11" s="86"/>
      <c r="K11" s="86"/>
      <c r="L11" s="86"/>
      <c r="M11" s="63">
        <f t="shared" si="1"/>
        <v>0</v>
      </c>
      <c r="N11" s="86"/>
      <c r="O11" s="86"/>
      <c r="P11" s="86"/>
      <c r="Q11" s="86"/>
      <c r="R11" s="86"/>
      <c r="S11" s="86"/>
      <c r="T11" s="86"/>
      <c r="U11" s="62">
        <f t="shared" si="0"/>
        <v>0</v>
      </c>
      <c r="V11" s="224"/>
      <c r="W11" s="86"/>
      <c r="X11" s="179"/>
      <c r="Y11" s="179"/>
      <c r="Z11" s="85">
        <f t="shared" si="2"/>
        <v>0</v>
      </c>
    </row>
    <row r="12" spans="2:26">
      <c r="B12" s="82">
        <v>4</v>
      </c>
      <c r="C12" s="57" t="s">
        <v>25</v>
      </c>
      <c r="D12" s="57"/>
      <c r="E12" s="57"/>
      <c r="F12" s="57"/>
      <c r="G12" s="84"/>
      <c r="H12" s="41"/>
      <c r="I12" s="51"/>
      <c r="J12" s="63"/>
      <c r="K12" s="63"/>
      <c r="L12" s="63"/>
      <c r="M12" s="63">
        <f t="shared" si="1"/>
        <v>0</v>
      </c>
      <c r="N12" s="62"/>
      <c r="O12" s="62"/>
      <c r="P12" s="62"/>
      <c r="Q12" s="62"/>
      <c r="R12" s="62"/>
      <c r="S12" s="62"/>
      <c r="T12" s="62"/>
      <c r="U12" s="62">
        <f t="shared" si="0"/>
        <v>0</v>
      </c>
      <c r="V12" s="224"/>
      <c r="W12" s="51"/>
      <c r="X12" s="180"/>
      <c r="Y12" s="180"/>
      <c r="Z12" s="85">
        <f t="shared" si="2"/>
        <v>0</v>
      </c>
    </row>
    <row r="13" spans="2:26">
      <c r="B13" s="82">
        <v>5</v>
      </c>
      <c r="C13" s="57" t="s">
        <v>55</v>
      </c>
      <c r="D13" s="57"/>
      <c r="E13" s="57"/>
      <c r="F13" s="57"/>
      <c r="G13" s="84"/>
      <c r="H13" s="41"/>
      <c r="I13" s="51"/>
      <c r="J13" s="63"/>
      <c r="K13" s="63"/>
      <c r="L13" s="63"/>
      <c r="M13" s="63">
        <f t="shared" si="1"/>
        <v>0</v>
      </c>
      <c r="N13" s="62"/>
      <c r="O13" s="62"/>
      <c r="P13" s="62"/>
      <c r="Q13" s="62"/>
      <c r="R13" s="62"/>
      <c r="S13" s="62"/>
      <c r="T13" s="62"/>
      <c r="U13" s="62">
        <f t="shared" si="0"/>
        <v>0</v>
      </c>
      <c r="V13" s="224"/>
      <c r="W13" s="51"/>
      <c r="X13" s="180"/>
      <c r="Y13" s="180"/>
      <c r="Z13" s="85">
        <f t="shared" si="2"/>
        <v>0</v>
      </c>
    </row>
    <row r="14" spans="2:26">
      <c r="B14" s="82">
        <v>6</v>
      </c>
      <c r="C14" s="57" t="s">
        <v>175</v>
      </c>
      <c r="D14" s="57"/>
      <c r="E14" s="57"/>
      <c r="F14" s="57"/>
      <c r="G14" s="57"/>
      <c r="H14" s="57"/>
      <c r="I14" s="57"/>
      <c r="J14" s="57"/>
      <c r="K14" s="57"/>
      <c r="L14" s="57"/>
      <c r="M14" s="63">
        <f t="shared" si="1"/>
        <v>0</v>
      </c>
      <c r="N14" s="57"/>
      <c r="O14" s="57"/>
      <c r="P14" s="57"/>
      <c r="Q14" s="57"/>
      <c r="R14" s="57"/>
      <c r="S14" s="57"/>
      <c r="T14" s="57"/>
      <c r="U14" s="62">
        <f t="shared" si="0"/>
        <v>0</v>
      </c>
      <c r="V14" s="224"/>
      <c r="W14" s="57"/>
      <c r="X14" s="181"/>
      <c r="Y14" s="181"/>
      <c r="Z14" s="85">
        <f t="shared" si="2"/>
        <v>0</v>
      </c>
    </row>
    <row r="15" spans="2:26">
      <c r="B15" s="82">
        <v>7</v>
      </c>
      <c r="C15" s="57" t="s">
        <v>67</v>
      </c>
      <c r="D15" s="57"/>
      <c r="E15" s="57"/>
      <c r="F15" s="57"/>
      <c r="G15" s="57"/>
      <c r="H15" s="57"/>
      <c r="I15" s="57"/>
      <c r="J15" s="57"/>
      <c r="K15" s="57"/>
      <c r="L15" s="57"/>
      <c r="M15" s="63">
        <f t="shared" si="1"/>
        <v>0</v>
      </c>
      <c r="N15" s="57"/>
      <c r="O15" s="57"/>
      <c r="P15" s="57"/>
      <c r="Q15" s="57"/>
      <c r="R15" s="57"/>
      <c r="S15" s="57"/>
      <c r="T15" s="57"/>
      <c r="U15" s="62">
        <f t="shared" si="0"/>
        <v>0</v>
      </c>
      <c r="V15" s="224"/>
      <c r="W15" s="57"/>
      <c r="X15" s="181"/>
      <c r="Y15" s="181"/>
      <c r="Z15" s="85">
        <f t="shared" si="2"/>
        <v>0</v>
      </c>
    </row>
    <row r="16" spans="2:26">
      <c r="B16" s="82">
        <v>8</v>
      </c>
      <c r="C16" s="57" t="s">
        <v>66</v>
      </c>
      <c r="D16" s="57"/>
      <c r="E16" s="57"/>
      <c r="F16" s="57"/>
      <c r="G16" s="57"/>
      <c r="H16" s="57"/>
      <c r="I16" s="57"/>
      <c r="J16" s="57"/>
      <c r="K16" s="57"/>
      <c r="L16" s="57"/>
      <c r="M16" s="63">
        <f t="shared" si="1"/>
        <v>0</v>
      </c>
      <c r="N16" s="57"/>
      <c r="O16" s="57"/>
      <c r="P16" s="57"/>
      <c r="Q16" s="57"/>
      <c r="R16" s="57"/>
      <c r="S16" s="57"/>
      <c r="T16" s="57"/>
      <c r="U16" s="62">
        <f t="shared" si="0"/>
        <v>0</v>
      </c>
      <c r="V16" s="224"/>
      <c r="W16" s="57"/>
      <c r="X16" s="181"/>
      <c r="Y16" s="181"/>
      <c r="Z16" s="85">
        <f t="shared" si="2"/>
        <v>0</v>
      </c>
    </row>
    <row r="17" spans="2:29">
      <c r="B17" s="82">
        <v>9</v>
      </c>
      <c r="C17" s="57" t="s">
        <v>26</v>
      </c>
      <c r="D17" s="57"/>
      <c r="E17" s="57"/>
      <c r="F17" s="57"/>
      <c r="G17" s="57"/>
      <c r="H17" s="57"/>
      <c r="I17" s="57"/>
      <c r="J17" s="57"/>
      <c r="K17" s="57"/>
      <c r="L17" s="57"/>
      <c r="M17" s="63">
        <f t="shared" si="1"/>
        <v>0</v>
      </c>
      <c r="N17" s="57"/>
      <c r="O17" s="57"/>
      <c r="P17" s="57"/>
      <c r="Q17" s="57"/>
      <c r="R17" s="57"/>
      <c r="S17" s="57"/>
      <c r="T17" s="57"/>
      <c r="U17" s="62">
        <f t="shared" si="0"/>
        <v>0</v>
      </c>
      <c r="V17" s="224"/>
      <c r="W17" s="57"/>
      <c r="X17" s="181"/>
      <c r="Y17" s="181"/>
      <c r="Z17" s="85">
        <f t="shared" si="2"/>
        <v>0</v>
      </c>
    </row>
    <row r="18" spans="2:29">
      <c r="B18" s="82">
        <v>10</v>
      </c>
      <c r="C18" s="57" t="s">
        <v>127</v>
      </c>
      <c r="D18" s="57"/>
      <c r="E18" s="57"/>
      <c r="F18" s="57"/>
      <c r="G18" s="57"/>
      <c r="H18" s="57"/>
      <c r="I18" s="57"/>
      <c r="J18" s="57"/>
      <c r="K18" s="57"/>
      <c r="L18" s="57"/>
      <c r="M18" s="63">
        <f t="shared" si="1"/>
        <v>0</v>
      </c>
      <c r="N18" s="57"/>
      <c r="O18" s="57"/>
      <c r="P18" s="57"/>
      <c r="Q18" s="57"/>
      <c r="R18" s="57"/>
      <c r="S18" s="57"/>
      <c r="T18" s="57"/>
      <c r="U18" s="62">
        <f t="shared" si="0"/>
        <v>0</v>
      </c>
      <c r="V18" s="224"/>
      <c r="W18" s="57"/>
      <c r="X18" s="181"/>
      <c r="Y18" s="181"/>
      <c r="Z18" s="85">
        <f t="shared" si="2"/>
        <v>0</v>
      </c>
    </row>
    <row r="19" spans="2:29">
      <c r="B19" s="82">
        <v>11</v>
      </c>
      <c r="C19" s="57" t="s">
        <v>176</v>
      </c>
      <c r="D19" s="57"/>
      <c r="E19" s="57"/>
      <c r="F19" s="57"/>
      <c r="G19" s="57"/>
      <c r="H19" s="57"/>
      <c r="I19" s="57"/>
      <c r="J19" s="57"/>
      <c r="K19" s="57"/>
      <c r="L19" s="57"/>
      <c r="M19" s="63">
        <f t="shared" si="1"/>
        <v>0</v>
      </c>
      <c r="N19" s="57"/>
      <c r="O19" s="57"/>
      <c r="P19" s="57"/>
      <c r="Q19" s="57"/>
      <c r="R19" s="57"/>
      <c r="S19" s="57"/>
      <c r="T19" s="57"/>
      <c r="U19" s="62">
        <f t="shared" si="0"/>
        <v>0</v>
      </c>
      <c r="V19" s="224"/>
      <c r="W19" s="57"/>
      <c r="X19" s="181"/>
      <c r="Y19" s="181"/>
      <c r="Z19" s="85">
        <f t="shared" si="2"/>
        <v>0</v>
      </c>
    </row>
    <row r="20" spans="2:29">
      <c r="B20" s="82">
        <v>12</v>
      </c>
      <c r="C20" s="87" t="s">
        <v>57</v>
      </c>
      <c r="D20" s="87"/>
      <c r="E20" s="87"/>
      <c r="F20" s="87"/>
      <c r="G20" s="87"/>
      <c r="H20" s="87"/>
      <c r="I20" s="87"/>
      <c r="J20" s="87"/>
      <c r="K20" s="87"/>
      <c r="L20" s="87"/>
      <c r="M20" s="63">
        <f t="shared" si="1"/>
        <v>0</v>
      </c>
      <c r="N20" s="87"/>
      <c r="O20" s="87"/>
      <c r="P20" s="87"/>
      <c r="Q20" s="87"/>
      <c r="R20" s="87"/>
      <c r="S20" s="87"/>
      <c r="T20" s="87"/>
      <c r="U20" s="62">
        <f t="shared" si="0"/>
        <v>0</v>
      </c>
      <c r="V20" s="224"/>
      <c r="W20" s="87"/>
      <c r="X20" s="182"/>
      <c r="Y20" s="182"/>
      <c r="Z20" s="85">
        <f t="shared" si="2"/>
        <v>0</v>
      </c>
    </row>
    <row r="21" spans="2:29">
      <c r="B21" s="82">
        <v>13</v>
      </c>
      <c r="C21" s="87" t="s">
        <v>58</v>
      </c>
      <c r="D21" s="87"/>
      <c r="E21" s="87"/>
      <c r="F21" s="87"/>
      <c r="G21" s="87"/>
      <c r="H21" s="87"/>
      <c r="I21" s="87"/>
      <c r="J21" s="87"/>
      <c r="K21" s="87"/>
      <c r="L21" s="87"/>
      <c r="M21" s="63">
        <f t="shared" si="1"/>
        <v>0</v>
      </c>
      <c r="N21" s="87"/>
      <c r="O21" s="87"/>
      <c r="P21" s="87"/>
      <c r="Q21" s="87"/>
      <c r="R21" s="87"/>
      <c r="S21" s="87"/>
      <c r="T21" s="87"/>
      <c r="U21" s="62">
        <f t="shared" si="0"/>
        <v>0</v>
      </c>
      <c r="V21" s="224"/>
      <c r="W21" s="87"/>
      <c r="X21" s="182"/>
      <c r="Y21" s="182"/>
      <c r="Z21" s="85">
        <f t="shared" si="2"/>
        <v>0</v>
      </c>
      <c r="AC21" s="61"/>
    </row>
    <row r="22" spans="2:29">
      <c r="B22" s="82">
        <v>14</v>
      </c>
      <c r="C22" s="87" t="s">
        <v>59</v>
      </c>
      <c r="D22" s="87"/>
      <c r="E22" s="87"/>
      <c r="F22" s="87"/>
      <c r="G22" s="87"/>
      <c r="H22" s="87"/>
      <c r="I22" s="87"/>
      <c r="J22" s="87"/>
      <c r="K22" s="87"/>
      <c r="L22" s="87"/>
      <c r="M22" s="63">
        <f t="shared" si="1"/>
        <v>0</v>
      </c>
      <c r="N22" s="87"/>
      <c r="O22" s="87"/>
      <c r="P22" s="87"/>
      <c r="Q22" s="87"/>
      <c r="R22" s="87"/>
      <c r="S22" s="87"/>
      <c r="T22" s="87"/>
      <c r="U22" s="62">
        <f t="shared" si="0"/>
        <v>0</v>
      </c>
      <c r="V22" s="224"/>
      <c r="W22" s="87"/>
      <c r="X22" s="182"/>
      <c r="Y22" s="182"/>
      <c r="Z22" s="85">
        <f t="shared" si="2"/>
        <v>0</v>
      </c>
    </row>
    <row r="23" spans="2:29">
      <c r="B23" s="82">
        <v>15</v>
      </c>
      <c r="C23" s="87" t="s">
        <v>60</v>
      </c>
      <c r="D23" s="87"/>
      <c r="E23" s="87"/>
      <c r="F23" s="87"/>
      <c r="G23" s="87"/>
      <c r="H23" s="87"/>
      <c r="I23" s="87"/>
      <c r="J23" s="87"/>
      <c r="K23" s="87"/>
      <c r="L23" s="87"/>
      <c r="M23" s="63">
        <f t="shared" si="1"/>
        <v>0</v>
      </c>
      <c r="N23" s="87"/>
      <c r="O23" s="87"/>
      <c r="P23" s="87"/>
      <c r="Q23" s="87"/>
      <c r="R23" s="87"/>
      <c r="S23" s="87"/>
      <c r="T23" s="87"/>
      <c r="U23" s="62">
        <f t="shared" si="0"/>
        <v>0</v>
      </c>
      <c r="V23" s="224"/>
      <c r="W23" s="87"/>
      <c r="X23" s="182"/>
      <c r="Y23" s="182"/>
      <c r="Z23" s="85">
        <f t="shared" si="2"/>
        <v>0</v>
      </c>
    </row>
    <row r="24" spans="2:29">
      <c r="B24" s="82">
        <v>16</v>
      </c>
      <c r="C24" s="57" t="s">
        <v>61</v>
      </c>
      <c r="D24" s="57"/>
      <c r="E24" s="57"/>
      <c r="F24" s="57"/>
      <c r="G24" s="57"/>
      <c r="H24" s="57"/>
      <c r="I24" s="57"/>
      <c r="J24" s="57"/>
      <c r="K24" s="57"/>
      <c r="L24" s="57"/>
      <c r="M24" s="63">
        <f t="shared" si="1"/>
        <v>0</v>
      </c>
      <c r="N24" s="57"/>
      <c r="O24" s="57"/>
      <c r="P24" s="57"/>
      <c r="Q24" s="57"/>
      <c r="R24" s="57"/>
      <c r="S24" s="57"/>
      <c r="T24" s="57"/>
      <c r="U24" s="62">
        <f t="shared" si="0"/>
        <v>0</v>
      </c>
      <c r="V24" s="224"/>
      <c r="W24" s="57"/>
      <c r="X24" s="181"/>
      <c r="Y24" s="181"/>
      <c r="Z24" s="85">
        <f t="shared" si="2"/>
        <v>0</v>
      </c>
    </row>
    <row r="25" spans="2:29" ht="13.5" thickBot="1">
      <c r="B25" s="397" t="s">
        <v>1</v>
      </c>
      <c r="C25" s="398"/>
      <c r="D25" s="79">
        <f t="shared" ref="D25:M25" si="3">SUM(D9:D24)</f>
        <v>0</v>
      </c>
      <c r="E25" s="79">
        <f t="shared" si="3"/>
        <v>0</v>
      </c>
      <c r="F25" s="79">
        <f t="shared" si="3"/>
        <v>0</v>
      </c>
      <c r="G25" s="79">
        <f t="shared" si="3"/>
        <v>0</v>
      </c>
      <c r="H25" s="79">
        <f t="shared" si="3"/>
        <v>0</v>
      </c>
      <c r="I25" s="79">
        <f t="shared" si="3"/>
        <v>0</v>
      </c>
      <c r="J25" s="132">
        <f>SUM(J9:J24)</f>
        <v>0</v>
      </c>
      <c r="K25" s="132">
        <f t="shared" ref="K25:L25" si="4">SUM(K9:K24)</f>
        <v>0</v>
      </c>
      <c r="L25" s="132">
        <f t="shared" si="4"/>
        <v>0</v>
      </c>
      <c r="M25" s="79">
        <f t="shared" si="3"/>
        <v>0</v>
      </c>
      <c r="N25" s="79">
        <f>SUM(N9:N24)</f>
        <v>0</v>
      </c>
      <c r="O25" s="79">
        <f t="shared" ref="O25:U25" si="5">SUM(O9:O24)</f>
        <v>0</v>
      </c>
      <c r="P25" s="79">
        <f t="shared" si="5"/>
        <v>0</v>
      </c>
      <c r="Q25" s="79">
        <f t="shared" si="5"/>
        <v>0</v>
      </c>
      <c r="R25" s="79">
        <f t="shared" si="5"/>
        <v>0</v>
      </c>
      <c r="S25" s="79">
        <f t="shared" si="5"/>
        <v>0</v>
      </c>
      <c r="T25" s="79">
        <f t="shared" si="5"/>
        <v>0</v>
      </c>
      <c r="U25" s="79">
        <f t="shared" si="5"/>
        <v>0</v>
      </c>
      <c r="V25" s="198">
        <f t="shared" ref="V25:Y25" si="6">SUM(V9:V24)</f>
        <v>0</v>
      </c>
      <c r="W25" s="79">
        <f t="shared" si="6"/>
        <v>0</v>
      </c>
      <c r="X25" s="170">
        <f t="shared" si="6"/>
        <v>0</v>
      </c>
      <c r="Y25" s="170">
        <f t="shared" si="6"/>
        <v>0</v>
      </c>
      <c r="Z25" s="228">
        <f>SUM(Z9:Z24)</f>
        <v>0</v>
      </c>
    </row>
    <row r="26" spans="2:29" ht="36" customHeight="1" thickBot="1">
      <c r="C26" s="88"/>
      <c r="D26" s="88"/>
      <c r="E26" s="88"/>
      <c r="F26" s="88"/>
      <c r="G26" s="88"/>
      <c r="Z26" s="61"/>
    </row>
    <row r="27" spans="2:29" ht="63" customHeight="1" thickTop="1">
      <c r="B27" s="40"/>
      <c r="C27" s="278" t="s">
        <v>262</v>
      </c>
      <c r="D27" s="279"/>
      <c r="E27" s="280"/>
      <c r="F27" s="278" t="s">
        <v>263</v>
      </c>
      <c r="G27" s="279"/>
      <c r="H27" s="279"/>
      <c r="I27" s="280"/>
      <c r="J27" s="321" t="s">
        <v>148</v>
      </c>
      <c r="K27" s="321"/>
      <c r="L27" s="321"/>
      <c r="M27" s="321"/>
      <c r="N27" s="278" t="s">
        <v>272</v>
      </c>
      <c r="O27" s="279"/>
      <c r="P27" s="279"/>
      <c r="Q27" s="280"/>
      <c r="R27" s="321" t="s">
        <v>153</v>
      </c>
      <c r="S27" s="321"/>
      <c r="T27" s="321"/>
      <c r="U27" s="278" t="s">
        <v>147</v>
      </c>
      <c r="V27" s="279"/>
      <c r="W27" s="279"/>
      <c r="X27" s="279"/>
      <c r="Y27" s="279"/>
      <c r="Z27" s="280"/>
    </row>
    <row r="28" spans="2:29" ht="36" customHeight="1" thickBot="1">
      <c r="B28" s="40"/>
      <c r="C28" s="281" t="s">
        <v>132</v>
      </c>
      <c r="D28" s="282"/>
      <c r="E28" s="283"/>
      <c r="F28" s="281" t="s">
        <v>132</v>
      </c>
      <c r="G28" s="282"/>
      <c r="H28" s="282"/>
      <c r="I28" s="283"/>
      <c r="J28" s="386" t="s">
        <v>132</v>
      </c>
      <c r="K28" s="386"/>
      <c r="L28" s="386"/>
      <c r="M28" s="386"/>
      <c r="N28" s="281" t="s">
        <v>132</v>
      </c>
      <c r="O28" s="282"/>
      <c r="P28" s="282"/>
      <c r="Q28" s="283"/>
      <c r="R28" s="386" t="s">
        <v>132</v>
      </c>
      <c r="S28" s="386"/>
      <c r="T28" s="386"/>
      <c r="U28" s="281" t="s">
        <v>132</v>
      </c>
      <c r="V28" s="282"/>
      <c r="W28" s="282"/>
      <c r="X28" s="282"/>
      <c r="Y28" s="282"/>
      <c r="Z28" s="283"/>
    </row>
    <row r="29" spans="2:29" ht="36" customHeight="1" thickTop="1">
      <c r="B29" s="40"/>
      <c r="C29" s="38"/>
      <c r="D29" s="38"/>
      <c r="E29" s="38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2:29">
      <c r="B30" s="40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2:29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9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2:26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2:26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2:26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</sheetData>
  <mergeCells count="29">
    <mergeCell ref="R27:T27"/>
    <mergeCell ref="R28:T28"/>
    <mergeCell ref="U27:Z27"/>
    <mergeCell ref="U28:Z28"/>
    <mergeCell ref="N27:Q27"/>
    <mergeCell ref="N28:Q28"/>
    <mergeCell ref="J27:M27"/>
    <mergeCell ref="J28:M28"/>
    <mergeCell ref="F27:I27"/>
    <mergeCell ref="F28:I28"/>
    <mergeCell ref="C6:C8"/>
    <mergeCell ref="C27:E27"/>
    <mergeCell ref="C28:E28"/>
    <mergeCell ref="B6:B8"/>
    <mergeCell ref="B25:C25"/>
    <mergeCell ref="W7:W8"/>
    <mergeCell ref="B2:C2"/>
    <mergeCell ref="B4:C4"/>
    <mergeCell ref="B3:C3"/>
    <mergeCell ref="F5:Z5"/>
    <mergeCell ref="D7:M7"/>
    <mergeCell ref="D6:Z6"/>
    <mergeCell ref="D2:Z3"/>
    <mergeCell ref="D4:Z4"/>
    <mergeCell ref="N7:U7"/>
    <mergeCell ref="Z7:Z8"/>
    <mergeCell ref="X7:X8"/>
    <mergeCell ref="Y7:Y8"/>
    <mergeCell ref="V7:V8"/>
  </mergeCells>
  <phoneticPr fontId="5" type="noConversion"/>
  <printOptions horizontalCentered="1"/>
  <pageMargins left="0" right="0" top="0.75" bottom="0" header="0" footer="0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D5:L21"/>
  <sheetViews>
    <sheetView rightToLeft="1" workbookViewId="0">
      <selection activeCell="I14" sqref="I14"/>
    </sheetView>
  </sheetViews>
  <sheetFormatPr defaultRowHeight="12.75"/>
  <cols>
    <col min="1" max="3" width="9" style="22"/>
    <col min="4" max="4" width="15" style="22" customWidth="1"/>
    <col min="5" max="5" width="18.125" style="22" customWidth="1"/>
    <col min="6" max="6" width="25.25" style="22" customWidth="1"/>
    <col min="7" max="7" width="16" style="22" customWidth="1"/>
    <col min="8" max="8" width="16.75" style="22" customWidth="1"/>
    <col min="9" max="9" width="14.5" style="22" customWidth="1"/>
    <col min="10" max="16384" width="9" style="22"/>
  </cols>
  <sheetData>
    <row r="5" spans="4:12" ht="13.5" thickBot="1"/>
    <row r="6" spans="4:12" ht="51.75" customHeight="1">
      <c r="D6" s="387" t="s">
        <v>191</v>
      </c>
      <c r="E6" s="388"/>
      <c r="F6" s="388"/>
      <c r="G6" s="323" t="s">
        <v>235</v>
      </c>
      <c r="H6" s="323"/>
      <c r="I6" s="323"/>
      <c r="J6" s="323"/>
      <c r="K6" s="323"/>
      <c r="L6" s="393"/>
    </row>
    <row r="7" spans="4:12" ht="42.75" customHeight="1">
      <c r="D7" s="423" t="s">
        <v>200</v>
      </c>
      <c r="E7" s="424"/>
      <c r="F7" s="424"/>
      <c r="G7" s="249"/>
      <c r="H7" s="249"/>
      <c r="I7" s="249"/>
      <c r="J7" s="249"/>
      <c r="K7" s="249"/>
      <c r="L7" s="296"/>
    </row>
    <row r="8" spans="4:12" ht="33" customHeight="1" thickBot="1">
      <c r="D8" s="91" t="s">
        <v>201</v>
      </c>
      <c r="E8" s="80"/>
      <c r="F8" s="80"/>
      <c r="G8" s="250" t="s">
        <v>214</v>
      </c>
      <c r="H8" s="250"/>
      <c r="I8" s="250"/>
      <c r="J8" s="250"/>
      <c r="K8" s="250"/>
      <c r="L8" s="251"/>
    </row>
    <row r="9" spans="4:12" ht="39" customHeight="1" thickBot="1">
      <c r="D9" s="368" t="s">
        <v>232</v>
      </c>
      <c r="E9" s="369"/>
      <c r="F9" s="369"/>
      <c r="G9" s="369"/>
      <c r="H9" s="369"/>
      <c r="I9" s="369"/>
      <c r="J9" s="369"/>
      <c r="K9" s="369"/>
      <c r="L9" s="370"/>
    </row>
    <row r="10" spans="4:12" ht="13.5" thickBot="1">
      <c r="D10" s="90"/>
      <c r="E10" s="37"/>
      <c r="F10" s="37"/>
      <c r="G10" s="37"/>
      <c r="H10" s="37"/>
      <c r="I10" s="37"/>
      <c r="J10" s="249" t="s">
        <v>0</v>
      </c>
      <c r="K10" s="249"/>
      <c r="L10" s="296"/>
    </row>
    <row r="11" spans="4:12" ht="22.5" customHeight="1" thickTop="1">
      <c r="D11" s="428" t="s">
        <v>222</v>
      </c>
      <c r="E11" s="425" t="s">
        <v>233</v>
      </c>
      <c r="F11" s="425"/>
      <c r="G11" s="425" t="s">
        <v>9</v>
      </c>
      <c r="H11" s="425" t="s">
        <v>234</v>
      </c>
      <c r="I11" s="425" t="s">
        <v>34</v>
      </c>
      <c r="J11" s="425"/>
      <c r="K11" s="425"/>
      <c r="L11" s="427"/>
    </row>
    <row r="12" spans="4:12">
      <c r="D12" s="429"/>
      <c r="E12" s="426"/>
      <c r="F12" s="426"/>
      <c r="G12" s="426"/>
      <c r="H12" s="426"/>
      <c r="I12" s="151" t="s">
        <v>2</v>
      </c>
      <c r="J12" s="151" t="s">
        <v>35</v>
      </c>
      <c r="K12" s="152" t="s">
        <v>36</v>
      </c>
      <c r="L12" s="153" t="s">
        <v>1</v>
      </c>
    </row>
    <row r="13" spans="4:12">
      <c r="D13" s="159">
        <v>1</v>
      </c>
      <c r="E13" s="422" t="s">
        <v>287</v>
      </c>
      <c r="F13" s="422"/>
      <c r="G13" s="138"/>
      <c r="H13" s="138"/>
      <c r="I13" s="138"/>
      <c r="J13" s="138"/>
      <c r="K13" s="99"/>
      <c r="L13" s="148">
        <f>SUM(I13:K13)</f>
        <v>0</v>
      </c>
    </row>
    <row r="14" spans="4:12">
      <c r="D14" s="159">
        <v>2</v>
      </c>
      <c r="E14" s="422" t="s">
        <v>62</v>
      </c>
      <c r="F14" s="422"/>
      <c r="G14" s="138"/>
      <c r="H14" s="138"/>
      <c r="I14" s="138"/>
      <c r="J14" s="138"/>
      <c r="K14" s="99"/>
      <c r="L14" s="148">
        <f t="shared" ref="L14:L15" si="0">SUM(I14:K14)</f>
        <v>0</v>
      </c>
    </row>
    <row r="15" spans="4:12">
      <c r="D15" s="159">
        <v>3</v>
      </c>
      <c r="E15" s="422" t="s">
        <v>78</v>
      </c>
      <c r="F15" s="422"/>
      <c r="G15" s="138"/>
      <c r="H15" s="138"/>
      <c r="I15" s="138"/>
      <c r="J15" s="138"/>
      <c r="K15" s="99"/>
      <c r="L15" s="148">
        <f t="shared" si="0"/>
        <v>0</v>
      </c>
    </row>
    <row r="16" spans="4:12" ht="13.5" thickBot="1">
      <c r="D16" s="420" t="s">
        <v>1</v>
      </c>
      <c r="E16" s="421"/>
      <c r="F16" s="421"/>
      <c r="G16" s="421"/>
      <c r="H16" s="421"/>
      <c r="I16" s="149">
        <f>SUM(I13:I15)</f>
        <v>0</v>
      </c>
      <c r="J16" s="149">
        <f t="shared" ref="J16:K16" si="1">SUM(J13:J15)</f>
        <v>0</v>
      </c>
      <c r="K16" s="149">
        <f t="shared" si="1"/>
        <v>0</v>
      </c>
      <c r="L16" s="150">
        <f>SUM(L13:L15)</f>
        <v>0</v>
      </c>
    </row>
    <row r="17" spans="4:12" s="67" customFormat="1" ht="13.5" thickTop="1">
      <c r="D17" s="94"/>
      <c r="E17" s="94"/>
      <c r="F17" s="94"/>
      <c r="G17" s="94"/>
      <c r="H17" s="94"/>
      <c r="I17" s="95"/>
      <c r="J17" s="95"/>
      <c r="K17" s="95"/>
      <c r="L17" s="96"/>
    </row>
    <row r="18" spans="4:12" ht="13.5" thickBot="1">
      <c r="D18" s="249"/>
      <c r="E18" s="249"/>
      <c r="F18" s="249"/>
      <c r="G18" s="249"/>
      <c r="H18" s="249"/>
      <c r="I18" s="249"/>
      <c r="J18" s="249"/>
      <c r="K18" s="249"/>
      <c r="L18" s="249"/>
    </row>
    <row r="19" spans="4:12" ht="31.5" customHeight="1" thickTop="1">
      <c r="D19" s="154" t="s">
        <v>262</v>
      </c>
      <c r="E19" s="155" t="s">
        <v>263</v>
      </c>
      <c r="F19" s="364" t="s">
        <v>148</v>
      </c>
      <c r="G19" s="364"/>
      <c r="H19" s="155" t="s">
        <v>264</v>
      </c>
      <c r="I19" s="364" t="s">
        <v>153</v>
      </c>
      <c r="J19" s="364"/>
      <c r="K19" s="364" t="s">
        <v>147</v>
      </c>
      <c r="L19" s="430"/>
    </row>
    <row r="20" spans="4:12" ht="17.25" customHeight="1" thickBot="1">
      <c r="D20" s="156" t="s">
        <v>132</v>
      </c>
      <c r="E20" s="157" t="s">
        <v>132</v>
      </c>
      <c r="F20" s="365" t="s">
        <v>132</v>
      </c>
      <c r="G20" s="365"/>
      <c r="H20" s="157" t="s">
        <v>132</v>
      </c>
      <c r="I20" s="365" t="s">
        <v>132</v>
      </c>
      <c r="J20" s="365"/>
      <c r="K20" s="365" t="s">
        <v>132</v>
      </c>
      <c r="L20" s="431"/>
    </row>
    <row r="21" spans="4:12" ht="13.5" thickTop="1"/>
  </sheetData>
  <mergeCells count="23">
    <mergeCell ref="F19:G19"/>
    <mergeCell ref="F20:G20"/>
    <mergeCell ref="I19:J19"/>
    <mergeCell ref="I20:J20"/>
    <mergeCell ref="K19:L19"/>
    <mergeCell ref="K20:L20"/>
    <mergeCell ref="D18:F18"/>
    <mergeCell ref="G18:L18"/>
    <mergeCell ref="H11:H12"/>
    <mergeCell ref="I11:L11"/>
    <mergeCell ref="E13:F13"/>
    <mergeCell ref="E14:F14"/>
    <mergeCell ref="D11:D12"/>
    <mergeCell ref="G11:G12"/>
    <mergeCell ref="E11:F12"/>
    <mergeCell ref="G8:L8"/>
    <mergeCell ref="D9:L9"/>
    <mergeCell ref="D16:H16"/>
    <mergeCell ref="E15:F15"/>
    <mergeCell ref="D6:F6"/>
    <mergeCell ref="D7:F7"/>
    <mergeCell ref="J10:L10"/>
    <mergeCell ref="G6:L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D5:L28"/>
  <sheetViews>
    <sheetView rightToLeft="1" topLeftCell="A4" workbookViewId="0">
      <selection activeCell="O7" sqref="O7"/>
    </sheetView>
  </sheetViews>
  <sheetFormatPr defaultRowHeight="12.75"/>
  <cols>
    <col min="1" max="3" width="9" style="22"/>
    <col min="4" max="4" width="23.125" style="22" customWidth="1"/>
    <col min="5" max="5" width="35.5" style="22" customWidth="1"/>
    <col min="6" max="6" width="18" style="22" customWidth="1"/>
    <col min="7" max="7" width="9" style="22"/>
    <col min="8" max="8" width="15.125" style="22" customWidth="1"/>
    <col min="9" max="9" width="14.25" style="22" customWidth="1"/>
    <col min="10" max="16384" width="9" style="22"/>
  </cols>
  <sheetData>
    <row r="5" spans="4:12" ht="13.5" thickBot="1"/>
    <row r="6" spans="4:12" ht="48" customHeight="1" thickBot="1">
      <c r="D6" s="432" t="s">
        <v>191</v>
      </c>
      <c r="E6" s="433"/>
      <c r="F6" s="323" t="s">
        <v>207</v>
      </c>
      <c r="G6" s="323"/>
      <c r="H6" s="323"/>
      <c r="I6" s="323"/>
      <c r="J6" s="323"/>
      <c r="K6" s="323"/>
      <c r="L6" s="393"/>
    </row>
    <row r="7" spans="4:12" ht="32.25" customHeight="1" thickBot="1">
      <c r="D7" s="434" t="s">
        <v>200</v>
      </c>
      <c r="E7" s="435"/>
      <c r="F7" s="250"/>
      <c r="G7" s="250"/>
      <c r="H7" s="250"/>
      <c r="I7" s="250"/>
      <c r="J7" s="250"/>
      <c r="K7" s="250"/>
      <c r="L7" s="251"/>
    </row>
    <row r="8" spans="4:12" ht="37.5" customHeight="1" thickBot="1">
      <c r="D8" s="434" t="s">
        <v>201</v>
      </c>
      <c r="E8" s="435"/>
      <c r="F8" s="435" t="s">
        <v>208</v>
      </c>
      <c r="G8" s="435"/>
      <c r="H8" s="435"/>
      <c r="I8" s="435"/>
      <c r="J8" s="435"/>
      <c r="K8" s="435"/>
      <c r="L8" s="444"/>
    </row>
    <row r="9" spans="4:12" ht="13.5" thickBot="1">
      <c r="D9" s="368" t="s">
        <v>202</v>
      </c>
      <c r="E9" s="369"/>
      <c r="F9" s="369"/>
      <c r="G9" s="369"/>
      <c r="H9" s="369"/>
      <c r="I9" s="369"/>
      <c r="J9" s="42"/>
      <c r="K9" s="42"/>
      <c r="L9" s="97"/>
    </row>
    <row r="10" spans="4:12">
      <c r="D10" s="90"/>
      <c r="E10" s="37"/>
      <c r="F10" s="37"/>
      <c r="G10" s="37"/>
      <c r="H10" s="37"/>
      <c r="I10" s="436" t="s">
        <v>0</v>
      </c>
      <c r="J10" s="436"/>
      <c r="K10" s="436"/>
      <c r="L10" s="437"/>
    </row>
    <row r="11" spans="4:12">
      <c r="D11" s="438" t="s">
        <v>203</v>
      </c>
      <c r="E11" s="426" t="s">
        <v>9</v>
      </c>
      <c r="F11" s="441" t="s">
        <v>204</v>
      </c>
      <c r="G11" s="426" t="s">
        <v>205</v>
      </c>
      <c r="H11" s="426" t="s">
        <v>206</v>
      </c>
      <c r="I11" s="426" t="s">
        <v>34</v>
      </c>
      <c r="J11" s="426"/>
      <c r="K11" s="426"/>
      <c r="L11" s="443"/>
    </row>
    <row r="12" spans="4:12">
      <c r="D12" s="439"/>
      <c r="E12" s="440"/>
      <c r="F12" s="442"/>
      <c r="G12" s="440"/>
      <c r="H12" s="440"/>
      <c r="I12" s="151" t="s">
        <v>2</v>
      </c>
      <c r="J12" s="151" t="s">
        <v>35</v>
      </c>
      <c r="K12" s="152" t="s">
        <v>36</v>
      </c>
      <c r="L12" s="158" t="s">
        <v>1</v>
      </c>
    </row>
    <row r="13" spans="4:12">
      <c r="D13" s="101" t="s">
        <v>237</v>
      </c>
      <c r="E13" s="102" t="s">
        <v>238</v>
      </c>
      <c r="F13" s="103"/>
      <c r="G13" s="102"/>
      <c r="H13" s="102"/>
      <c r="I13" s="93"/>
      <c r="J13" s="93"/>
      <c r="K13" s="99"/>
      <c r="L13" s="100">
        <f>SUM(I13:K13)</f>
        <v>0</v>
      </c>
    </row>
    <row r="14" spans="4:12">
      <c r="D14" s="101" t="s">
        <v>239</v>
      </c>
      <c r="E14" s="102" t="s">
        <v>240</v>
      </c>
      <c r="F14" s="102"/>
      <c r="G14" s="102"/>
      <c r="H14" s="102"/>
      <c r="I14" s="93"/>
      <c r="J14" s="93"/>
      <c r="K14" s="99"/>
      <c r="L14" s="139">
        <f t="shared" ref="L14:L23" si="0">SUM(I14:K14)</f>
        <v>0</v>
      </c>
    </row>
    <row r="15" spans="4:12">
      <c r="D15" s="447" t="s">
        <v>241</v>
      </c>
      <c r="E15" s="93" t="s">
        <v>242</v>
      </c>
      <c r="F15" s="102"/>
      <c r="G15" s="102"/>
      <c r="H15" s="102"/>
      <c r="I15" s="93"/>
      <c r="J15" s="93"/>
      <c r="K15" s="99"/>
      <c r="L15" s="139">
        <f t="shared" si="0"/>
        <v>0</v>
      </c>
    </row>
    <row r="16" spans="4:12">
      <c r="D16" s="448"/>
      <c r="E16" s="93" t="s">
        <v>240</v>
      </c>
      <c r="F16" s="102"/>
      <c r="G16" s="102"/>
      <c r="H16" s="102"/>
      <c r="I16" s="93"/>
      <c r="J16" s="93"/>
      <c r="K16" s="99"/>
      <c r="L16" s="139">
        <f t="shared" si="0"/>
        <v>0</v>
      </c>
    </row>
    <row r="17" spans="4:12">
      <c r="D17" s="449"/>
      <c r="E17" s="99" t="s">
        <v>243</v>
      </c>
      <c r="F17" s="99"/>
      <c r="G17" s="99"/>
      <c r="H17" s="102"/>
      <c r="I17" s="93"/>
      <c r="J17" s="93"/>
      <c r="K17" s="93"/>
      <c r="L17" s="139">
        <f t="shared" si="0"/>
        <v>0</v>
      </c>
    </row>
    <row r="18" spans="4:12">
      <c r="D18" s="104" t="s">
        <v>278</v>
      </c>
      <c r="E18" s="92" t="s">
        <v>240</v>
      </c>
      <c r="F18" s="106"/>
      <c r="G18" s="106"/>
      <c r="H18" s="102"/>
      <c r="I18" s="98"/>
      <c r="J18" s="98"/>
      <c r="K18" s="98"/>
      <c r="L18" s="139">
        <f t="shared" si="0"/>
        <v>0</v>
      </c>
    </row>
    <row r="19" spans="4:12">
      <c r="D19" s="105" t="s">
        <v>244</v>
      </c>
      <c r="E19" s="92" t="s">
        <v>240</v>
      </c>
      <c r="F19" s="106"/>
      <c r="G19" s="106"/>
      <c r="H19" s="102"/>
      <c r="I19" s="93"/>
      <c r="J19" s="93"/>
      <c r="K19" s="93"/>
      <c r="L19" s="139">
        <f t="shared" si="0"/>
        <v>0</v>
      </c>
    </row>
    <row r="20" spans="4:12">
      <c r="D20" s="105" t="s">
        <v>245</v>
      </c>
      <c r="E20" s="92" t="s">
        <v>240</v>
      </c>
      <c r="F20" s="99"/>
      <c r="G20" s="99"/>
      <c r="H20" s="102"/>
      <c r="I20" s="93"/>
      <c r="J20" s="93"/>
      <c r="K20" s="99"/>
      <c r="L20" s="139">
        <f t="shared" si="0"/>
        <v>0</v>
      </c>
    </row>
    <row r="21" spans="4:12">
      <c r="D21" s="107" t="s">
        <v>246</v>
      </c>
      <c r="E21" s="93" t="s">
        <v>247</v>
      </c>
      <c r="F21" s="108"/>
      <c r="G21" s="108"/>
      <c r="H21" s="103"/>
      <c r="I21" s="109"/>
      <c r="J21" s="102"/>
      <c r="K21" s="109"/>
      <c r="L21" s="139">
        <f t="shared" si="0"/>
        <v>0</v>
      </c>
    </row>
    <row r="22" spans="4:12" ht="22.5" customHeight="1">
      <c r="D22" s="107" t="s">
        <v>248</v>
      </c>
      <c r="E22" s="93" t="s">
        <v>249</v>
      </c>
      <c r="F22" s="108"/>
      <c r="G22" s="108"/>
      <c r="H22" s="103"/>
      <c r="I22" s="109"/>
      <c r="J22" s="102"/>
      <c r="K22" s="109"/>
      <c r="L22" s="139">
        <f t="shared" si="0"/>
        <v>0</v>
      </c>
    </row>
    <row r="23" spans="4:12">
      <c r="D23" s="107" t="s">
        <v>250</v>
      </c>
      <c r="E23" s="93" t="s">
        <v>251</v>
      </c>
      <c r="F23" s="108"/>
      <c r="G23" s="108"/>
      <c r="H23" s="103"/>
      <c r="I23" s="109"/>
      <c r="J23" s="102"/>
      <c r="K23" s="109"/>
      <c r="L23" s="139">
        <f t="shared" si="0"/>
        <v>0</v>
      </c>
    </row>
    <row r="24" spans="4:12" ht="13.5" thickBot="1">
      <c r="D24" s="445" t="s">
        <v>5</v>
      </c>
      <c r="E24" s="446"/>
      <c r="F24" s="446"/>
      <c r="G24" s="446"/>
      <c r="H24" s="446"/>
      <c r="I24" s="110">
        <f>SUM(I13:I23)</f>
        <v>0</v>
      </c>
      <c r="J24" s="110">
        <f t="shared" ref="J24:K24" si="1">SUM(J13:J23)</f>
        <v>0</v>
      </c>
      <c r="K24" s="110">
        <f t="shared" si="1"/>
        <v>0</v>
      </c>
      <c r="L24" s="111">
        <f>SUM(L13:L23)</f>
        <v>0</v>
      </c>
    </row>
    <row r="25" spans="4:12" ht="13.5" thickBot="1"/>
    <row r="26" spans="4:12" ht="31.5" customHeight="1" thickTop="1">
      <c r="D26" s="135" t="s">
        <v>262</v>
      </c>
      <c r="E26" s="135" t="s">
        <v>263</v>
      </c>
      <c r="F26" s="321" t="s">
        <v>148</v>
      </c>
      <c r="G26" s="321"/>
      <c r="H26" s="135" t="s">
        <v>264</v>
      </c>
      <c r="I26" s="321" t="s">
        <v>153</v>
      </c>
      <c r="J26" s="321"/>
      <c r="K26" s="321" t="s">
        <v>147</v>
      </c>
      <c r="L26" s="321"/>
    </row>
    <row r="27" spans="4:12" ht="17.25" customHeight="1" thickBot="1">
      <c r="D27" s="136" t="s">
        <v>132</v>
      </c>
      <c r="E27" s="136" t="s">
        <v>132</v>
      </c>
      <c r="F27" s="386" t="s">
        <v>132</v>
      </c>
      <c r="G27" s="386"/>
      <c r="H27" s="136" t="s">
        <v>132</v>
      </c>
      <c r="I27" s="386" t="s">
        <v>132</v>
      </c>
      <c r="J27" s="386"/>
      <c r="K27" s="386" t="s">
        <v>132</v>
      </c>
      <c r="L27" s="386"/>
    </row>
    <row r="28" spans="4:12" ht="13.5" thickTop="1"/>
  </sheetData>
  <mergeCells count="21">
    <mergeCell ref="D9:I9"/>
    <mergeCell ref="F26:G26"/>
    <mergeCell ref="F27:G27"/>
    <mergeCell ref="I26:J26"/>
    <mergeCell ref="I27:J27"/>
    <mergeCell ref="K26:L26"/>
    <mergeCell ref="K27:L27"/>
    <mergeCell ref="D6:E6"/>
    <mergeCell ref="D7:E7"/>
    <mergeCell ref="D8:E8"/>
    <mergeCell ref="I10:L10"/>
    <mergeCell ref="D11:D12"/>
    <mergeCell ref="E11:E12"/>
    <mergeCell ref="F11:F12"/>
    <mergeCell ref="G11:G12"/>
    <mergeCell ref="H11:H12"/>
    <mergeCell ref="I11:L11"/>
    <mergeCell ref="F6:L7"/>
    <mergeCell ref="F8:L8"/>
    <mergeCell ref="D24:H24"/>
    <mergeCell ref="D15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41"/>
  <sheetViews>
    <sheetView rightToLeft="1" topLeftCell="A4" workbookViewId="0">
      <selection activeCell="C8" sqref="C8:D8"/>
    </sheetView>
  </sheetViews>
  <sheetFormatPr defaultRowHeight="12.75"/>
  <cols>
    <col min="1" max="1" width="9" style="22"/>
    <col min="2" max="2" width="19.125" style="22" customWidth="1"/>
    <col min="3" max="3" width="10" style="22" customWidth="1"/>
    <col min="4" max="4" width="12.625" style="22" customWidth="1"/>
    <col min="5" max="5" width="17.25" style="22" customWidth="1"/>
    <col min="6" max="6" width="9.625" style="22" customWidth="1"/>
    <col min="7" max="7" width="19.125" style="22" customWidth="1"/>
    <col min="8" max="8" width="18.625" style="22" customWidth="1"/>
    <col min="9" max="10" width="23.5" style="22" customWidth="1"/>
    <col min="11" max="11" width="10.25" style="22" customWidth="1"/>
    <col min="12" max="12" width="6.875" style="22" customWidth="1"/>
    <col min="13" max="13" width="11.25" style="22" customWidth="1"/>
    <col min="14" max="14" width="14.125" style="22" customWidth="1"/>
    <col min="15" max="15" width="10.875" style="22" customWidth="1"/>
    <col min="16" max="16384" width="9" style="22"/>
  </cols>
  <sheetData>
    <row r="1" spans="2:15" ht="39" customHeight="1" thickBot="1"/>
    <row r="2" spans="2:15" ht="27" customHeight="1">
      <c r="B2" s="387" t="s">
        <v>191</v>
      </c>
      <c r="C2" s="388"/>
      <c r="D2" s="486" t="s">
        <v>193</v>
      </c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7"/>
    </row>
    <row r="3" spans="2:15" ht="28.5" customHeight="1">
      <c r="B3" s="484" t="s">
        <v>192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8"/>
    </row>
    <row r="4" spans="2:15" ht="42.75" customHeight="1" thickBot="1">
      <c r="B4" s="480" t="s">
        <v>197</v>
      </c>
      <c r="C4" s="481"/>
      <c r="D4" s="482" t="s">
        <v>152</v>
      </c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3"/>
    </row>
    <row r="5" spans="2:15" ht="24" customHeight="1" thickBot="1">
      <c r="B5" s="453" t="s">
        <v>159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/>
    </row>
    <row r="6" spans="2:15" ht="31.5" customHeight="1" thickTop="1">
      <c r="B6" s="456" t="s">
        <v>194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8"/>
    </row>
    <row r="7" spans="2:15" ht="21.75" customHeight="1">
      <c r="B7" s="403" t="s">
        <v>8</v>
      </c>
      <c r="C7" s="450" t="s">
        <v>29</v>
      </c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9"/>
    </row>
    <row r="8" spans="2:15" ht="44.25" customHeight="1">
      <c r="B8" s="403"/>
      <c r="C8" s="168" t="s">
        <v>27</v>
      </c>
      <c r="D8" s="168" t="s">
        <v>28</v>
      </c>
      <c r="E8" s="206" t="s">
        <v>1</v>
      </c>
      <c r="F8" s="168" t="s">
        <v>30</v>
      </c>
      <c r="G8" s="168" t="s">
        <v>31</v>
      </c>
      <c r="H8" s="168" t="s">
        <v>177</v>
      </c>
      <c r="I8" s="168" t="s">
        <v>178</v>
      </c>
      <c r="J8" s="202" t="s">
        <v>315</v>
      </c>
      <c r="K8" s="114" t="s">
        <v>3</v>
      </c>
      <c r="L8" s="451" t="s">
        <v>295</v>
      </c>
      <c r="M8" s="451"/>
      <c r="N8" s="451" t="s">
        <v>133</v>
      </c>
      <c r="O8" s="452"/>
    </row>
    <row r="9" spans="2:15" ht="30.75" customHeight="1">
      <c r="B9" s="165" t="s">
        <v>32</v>
      </c>
      <c r="C9" s="166"/>
      <c r="D9" s="166"/>
      <c r="E9" s="205">
        <f>SUM(C9:D9)</f>
        <v>0</v>
      </c>
      <c r="F9" s="166"/>
      <c r="G9" s="166"/>
      <c r="H9" s="166"/>
      <c r="I9" s="166"/>
      <c r="J9" s="200"/>
      <c r="K9" s="114">
        <f>H9+G9+F9+I9+J9</f>
        <v>0</v>
      </c>
      <c r="L9" s="451"/>
      <c r="M9" s="451"/>
      <c r="N9" s="451">
        <f>E9+K9</f>
        <v>0</v>
      </c>
      <c r="O9" s="452"/>
    </row>
    <row r="10" spans="2:15" ht="36" customHeight="1">
      <c r="B10" s="460" t="s">
        <v>195</v>
      </c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2"/>
    </row>
    <row r="11" spans="2:15" ht="18" customHeight="1">
      <c r="B11" s="403" t="s">
        <v>8</v>
      </c>
      <c r="C11" s="450" t="s">
        <v>29</v>
      </c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9"/>
    </row>
    <row r="12" spans="2:15" ht="36.75" customHeight="1">
      <c r="B12" s="403"/>
      <c r="C12" s="168" t="s">
        <v>27</v>
      </c>
      <c r="D12" s="168" t="s">
        <v>37</v>
      </c>
      <c r="E12" s="203" t="s">
        <v>1</v>
      </c>
      <c r="F12" s="168" t="s">
        <v>30</v>
      </c>
      <c r="G12" s="168" t="s">
        <v>31</v>
      </c>
      <c r="H12" s="168" t="s">
        <v>177</v>
      </c>
      <c r="I12" s="168" t="s">
        <v>178</v>
      </c>
      <c r="J12" s="202" t="s">
        <v>315</v>
      </c>
      <c r="K12" s="114" t="s">
        <v>3</v>
      </c>
      <c r="L12" s="451" t="s">
        <v>295</v>
      </c>
      <c r="M12" s="451"/>
      <c r="N12" s="451" t="s">
        <v>133</v>
      </c>
      <c r="O12" s="452"/>
    </row>
    <row r="13" spans="2:15" ht="21.75" customHeight="1">
      <c r="B13" s="165" t="s">
        <v>33</v>
      </c>
      <c r="C13" s="168"/>
      <c r="D13" s="168"/>
      <c r="E13" s="203">
        <f>SUM(C13:D13)</f>
        <v>0</v>
      </c>
      <c r="F13" s="168"/>
      <c r="G13" s="168"/>
      <c r="H13" s="168"/>
      <c r="I13" s="168"/>
      <c r="J13" s="202"/>
      <c r="K13" s="114">
        <f>SUM(F13:J13)</f>
        <v>0</v>
      </c>
      <c r="L13" s="451"/>
      <c r="M13" s="451"/>
      <c r="N13" s="451">
        <f>E13+K13</f>
        <v>0</v>
      </c>
      <c r="O13" s="452"/>
    </row>
    <row r="14" spans="2:15" ht="21.75" customHeight="1">
      <c r="B14" s="165" t="s">
        <v>179</v>
      </c>
      <c r="C14" s="168"/>
      <c r="D14" s="168"/>
      <c r="E14" s="203">
        <f>SUM(C14:D14)</f>
        <v>0</v>
      </c>
      <c r="F14" s="168"/>
      <c r="G14" s="168"/>
      <c r="H14" s="168"/>
      <c r="I14" s="168"/>
      <c r="J14" s="202"/>
      <c r="K14" s="114">
        <f t="shared" ref="K14:K15" si="0">SUM(F14:J14)</f>
        <v>0</v>
      </c>
      <c r="L14" s="451"/>
      <c r="M14" s="451"/>
      <c r="N14" s="451">
        <f>E14+K14</f>
        <v>0</v>
      </c>
      <c r="O14" s="452"/>
    </row>
    <row r="15" spans="2:15" ht="24" customHeight="1">
      <c r="B15" s="165" t="s">
        <v>180</v>
      </c>
      <c r="C15" s="168"/>
      <c r="D15" s="168"/>
      <c r="E15" s="203">
        <f>SUM(C15:D15)</f>
        <v>0</v>
      </c>
      <c r="F15" s="168"/>
      <c r="G15" s="168"/>
      <c r="H15" s="168"/>
      <c r="I15" s="168"/>
      <c r="J15" s="202"/>
      <c r="K15" s="114">
        <f t="shared" si="0"/>
        <v>0</v>
      </c>
      <c r="L15" s="451"/>
      <c r="M15" s="451"/>
      <c r="N15" s="451">
        <f>E15+K15</f>
        <v>0</v>
      </c>
      <c r="O15" s="452"/>
    </row>
    <row r="16" spans="2:15" ht="23.25" customHeight="1">
      <c r="B16" s="460" t="s">
        <v>196</v>
      </c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2"/>
    </row>
    <row r="17" spans="2:15" ht="31.5" customHeight="1">
      <c r="B17" s="403" t="s">
        <v>8</v>
      </c>
      <c r="C17" s="450" t="s">
        <v>29</v>
      </c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9"/>
    </row>
    <row r="18" spans="2:15" ht="54" customHeight="1">
      <c r="B18" s="403"/>
      <c r="C18" s="168" t="s">
        <v>27</v>
      </c>
      <c r="D18" s="168" t="s">
        <v>37</v>
      </c>
      <c r="E18" s="203" t="s">
        <v>1</v>
      </c>
      <c r="F18" s="168" t="s">
        <v>30</v>
      </c>
      <c r="G18" s="168" t="s">
        <v>31</v>
      </c>
      <c r="H18" s="168" t="s">
        <v>177</v>
      </c>
      <c r="I18" s="168" t="s">
        <v>178</v>
      </c>
      <c r="J18" s="202" t="s">
        <v>315</v>
      </c>
      <c r="K18" s="114" t="s">
        <v>3</v>
      </c>
      <c r="L18" s="451" t="s">
        <v>295</v>
      </c>
      <c r="M18" s="451"/>
      <c r="N18" s="451" t="s">
        <v>133</v>
      </c>
      <c r="O18" s="452"/>
    </row>
    <row r="19" spans="2:15" ht="26.25" customHeight="1" thickBot="1">
      <c r="B19" s="160" t="s">
        <v>32</v>
      </c>
      <c r="C19" s="167">
        <f>C9-C13+C14-C15</f>
        <v>0</v>
      </c>
      <c r="D19" s="167">
        <f t="shared" ref="D19" si="1">D9-D13+D14-D15</f>
        <v>0</v>
      </c>
      <c r="E19" s="204">
        <f>SUM(C19:D19)</f>
        <v>0</v>
      </c>
      <c r="F19" s="167">
        <f t="shared" ref="F19:J19" si="2">F9-F13+F14-F15</f>
        <v>0</v>
      </c>
      <c r="G19" s="167">
        <f t="shared" si="2"/>
        <v>0</v>
      </c>
      <c r="H19" s="167">
        <f t="shared" si="2"/>
        <v>0</v>
      </c>
      <c r="I19" s="167">
        <f t="shared" si="2"/>
        <v>0</v>
      </c>
      <c r="J19" s="201">
        <f t="shared" si="2"/>
        <v>0</v>
      </c>
      <c r="K19" s="162">
        <f>SUM(F19:I19)</f>
        <v>0</v>
      </c>
      <c r="L19" s="365">
        <f>L9-L13+L14-L15</f>
        <v>0</v>
      </c>
      <c r="M19" s="365"/>
      <c r="N19" s="365">
        <f>E19+K19</f>
        <v>0</v>
      </c>
      <c r="O19" s="431"/>
    </row>
    <row r="20" spans="2:15" s="37" customFormat="1" ht="15" customHeight="1" thickTop="1">
      <c r="B20" s="137"/>
      <c r="C20" s="137"/>
      <c r="D20" s="137"/>
      <c r="E20" s="124"/>
      <c r="F20" s="124"/>
      <c r="G20" s="124"/>
      <c r="H20" s="124"/>
      <c r="I20" s="124"/>
      <c r="J20" s="124"/>
      <c r="K20" s="161"/>
      <c r="L20" s="140"/>
      <c r="M20" s="140"/>
      <c r="N20" s="140"/>
      <c r="O20" s="140"/>
    </row>
    <row r="21" spans="2:15" s="37" customFormat="1" ht="12.75" customHeight="1" thickBot="1">
      <c r="B21" s="137"/>
      <c r="C21" s="137"/>
      <c r="D21" s="137"/>
      <c r="E21" s="124"/>
      <c r="F21" s="124"/>
      <c r="G21" s="124"/>
      <c r="H21" s="124"/>
      <c r="I21" s="124"/>
      <c r="J21" s="124"/>
      <c r="K21" s="161"/>
      <c r="L21" s="140"/>
      <c r="M21" s="140"/>
      <c r="N21" s="140"/>
      <c r="O21" s="140"/>
    </row>
    <row r="22" spans="2:15" ht="21" customHeight="1" thickTop="1">
      <c r="B22" s="456" t="s">
        <v>290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8"/>
    </row>
    <row r="23" spans="2:15">
      <c r="B23" s="403" t="s">
        <v>125</v>
      </c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79"/>
    </row>
    <row r="24" spans="2:15" ht="15.75" customHeight="1">
      <c r="B24" s="403"/>
      <c r="C24" s="450" t="s">
        <v>27</v>
      </c>
      <c r="D24" s="450"/>
      <c r="E24" s="450"/>
      <c r="F24" s="450"/>
      <c r="G24" s="450" t="s">
        <v>28</v>
      </c>
      <c r="H24" s="450"/>
      <c r="I24" s="450"/>
      <c r="J24" s="450" t="s">
        <v>126</v>
      </c>
      <c r="K24" s="450"/>
      <c r="L24" s="450"/>
      <c r="M24" s="450"/>
      <c r="N24" s="477" t="s">
        <v>133</v>
      </c>
      <c r="O24" s="478"/>
    </row>
    <row r="25" spans="2:15">
      <c r="B25" s="199" t="s">
        <v>32</v>
      </c>
      <c r="C25" s="404"/>
      <c r="D25" s="404"/>
      <c r="E25" s="404"/>
      <c r="F25" s="404"/>
      <c r="G25" s="491"/>
      <c r="H25" s="491"/>
      <c r="I25" s="491"/>
      <c r="J25" s="491"/>
      <c r="K25" s="491"/>
      <c r="L25" s="491"/>
      <c r="M25" s="491"/>
      <c r="N25" s="489">
        <f>SUM(C25:M25)</f>
        <v>0</v>
      </c>
      <c r="O25" s="490"/>
    </row>
    <row r="26" spans="2:15" ht="21" customHeight="1">
      <c r="B26" s="460" t="s">
        <v>291</v>
      </c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2"/>
    </row>
    <row r="27" spans="2:15">
      <c r="B27" s="403" t="s">
        <v>125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79"/>
    </row>
    <row r="28" spans="2:15" ht="15.75" customHeight="1">
      <c r="B28" s="403"/>
      <c r="C28" s="450" t="s">
        <v>27</v>
      </c>
      <c r="D28" s="450"/>
      <c r="E28" s="450" t="s">
        <v>289</v>
      </c>
      <c r="F28" s="450"/>
      <c r="G28" s="450" t="s">
        <v>28</v>
      </c>
      <c r="H28" s="450"/>
      <c r="I28" s="450"/>
      <c r="J28" s="450" t="s">
        <v>126</v>
      </c>
      <c r="K28" s="450"/>
      <c r="L28" s="450"/>
      <c r="M28" s="450"/>
      <c r="N28" s="477" t="s">
        <v>133</v>
      </c>
      <c r="O28" s="478"/>
    </row>
    <row r="29" spans="2:15">
      <c r="B29" s="199" t="s">
        <v>33</v>
      </c>
      <c r="C29" s="450"/>
      <c r="D29" s="450"/>
      <c r="E29" s="450"/>
      <c r="F29" s="450"/>
      <c r="G29" s="450"/>
      <c r="H29" s="450"/>
      <c r="I29" s="450"/>
      <c r="J29" s="491"/>
      <c r="K29" s="491"/>
      <c r="L29" s="491"/>
      <c r="M29" s="491"/>
      <c r="N29" s="489">
        <f>SUM(C29:M29)</f>
        <v>0</v>
      </c>
      <c r="O29" s="490"/>
    </row>
    <row r="30" spans="2:15">
      <c r="B30" s="199" t="s">
        <v>179</v>
      </c>
      <c r="C30" s="450"/>
      <c r="D30" s="450"/>
      <c r="E30" s="450"/>
      <c r="F30" s="450"/>
      <c r="G30" s="450"/>
      <c r="H30" s="450"/>
      <c r="I30" s="450"/>
      <c r="J30" s="491"/>
      <c r="K30" s="491"/>
      <c r="L30" s="491"/>
      <c r="M30" s="491"/>
      <c r="N30" s="477">
        <f>SUM(C30:M30)</f>
        <v>0</v>
      </c>
      <c r="O30" s="478"/>
    </row>
    <row r="31" spans="2:15">
      <c r="B31" s="199" t="s">
        <v>180</v>
      </c>
      <c r="C31" s="450"/>
      <c r="D31" s="450"/>
      <c r="E31" s="450"/>
      <c r="F31" s="450"/>
      <c r="G31" s="450"/>
      <c r="H31" s="450"/>
      <c r="I31" s="450"/>
      <c r="J31" s="491"/>
      <c r="K31" s="491"/>
      <c r="L31" s="491"/>
      <c r="M31" s="491"/>
      <c r="N31" s="489">
        <f>SUM(C31:M31)</f>
        <v>0</v>
      </c>
      <c r="O31" s="490"/>
    </row>
    <row r="32" spans="2:15" ht="21" customHeight="1">
      <c r="B32" s="460" t="s">
        <v>288</v>
      </c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2"/>
    </row>
    <row r="33" spans="2:15">
      <c r="B33" s="403" t="s">
        <v>125</v>
      </c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79"/>
    </row>
    <row r="34" spans="2:15" ht="15.75" customHeight="1">
      <c r="B34" s="403"/>
      <c r="C34" s="450" t="s">
        <v>27</v>
      </c>
      <c r="D34" s="450"/>
      <c r="E34" s="450" t="s">
        <v>289</v>
      </c>
      <c r="F34" s="450"/>
      <c r="G34" s="450" t="s">
        <v>28</v>
      </c>
      <c r="H34" s="450"/>
      <c r="I34" s="450"/>
      <c r="J34" s="450" t="s">
        <v>126</v>
      </c>
      <c r="K34" s="450"/>
      <c r="L34" s="450"/>
      <c r="M34" s="450"/>
      <c r="N34" s="477" t="s">
        <v>133</v>
      </c>
      <c r="O34" s="478"/>
    </row>
    <row r="35" spans="2:15" ht="13.5" thickBot="1">
      <c r="B35" s="160" t="s">
        <v>32</v>
      </c>
      <c r="C35" s="495">
        <f>C25-C29+C30-C31</f>
        <v>0</v>
      </c>
      <c r="D35" s="495"/>
      <c r="E35" s="495">
        <f t="shared" ref="E35" si="3">E25-E29+E30-E31</f>
        <v>0</v>
      </c>
      <c r="F35" s="495"/>
      <c r="G35" s="414">
        <f>G25-G29+G30-G31</f>
        <v>0</v>
      </c>
      <c r="H35" s="414"/>
      <c r="I35" s="414"/>
      <c r="J35" s="494">
        <f>J25-J29+J30-J31</f>
        <v>0</v>
      </c>
      <c r="K35" s="494">
        <f t="shared" ref="K35" si="4">K25-K29+K30-K31</f>
        <v>0</v>
      </c>
      <c r="L35" s="494"/>
      <c r="M35" s="494"/>
      <c r="N35" s="492">
        <f>SUM(C35:M35)</f>
        <v>0</v>
      </c>
      <c r="O35" s="493"/>
    </row>
    <row r="36" spans="2:15" ht="16.5" customHeight="1" thickTop="1"/>
    <row r="37" spans="2:15" ht="16.5" customHeight="1"/>
    <row r="38" spans="2:15" s="112" customFormat="1" ht="26.25" customHeight="1" thickBot="1">
      <c r="B38" s="472"/>
      <c r="C38" s="472"/>
      <c r="D38" s="473"/>
      <c r="E38" s="473"/>
      <c r="F38" s="472"/>
      <c r="G38" s="472"/>
      <c r="H38" s="472"/>
      <c r="I38" s="472"/>
      <c r="J38" s="472"/>
      <c r="K38" s="472"/>
      <c r="L38" s="472"/>
      <c r="M38" s="472"/>
      <c r="N38" s="472"/>
      <c r="O38" s="472"/>
    </row>
    <row r="39" spans="2:15" s="112" customFormat="1" ht="36" customHeight="1" thickTop="1">
      <c r="B39" s="474" t="s">
        <v>154</v>
      </c>
      <c r="C39" s="475"/>
      <c r="D39" s="464" t="s">
        <v>181</v>
      </c>
      <c r="E39" s="465"/>
      <c r="F39" s="465"/>
      <c r="G39" s="466"/>
      <c r="H39" s="464" t="s">
        <v>113</v>
      </c>
      <c r="I39" s="465"/>
      <c r="J39" s="465"/>
      <c r="K39" s="466"/>
      <c r="L39" s="476" t="s">
        <v>149</v>
      </c>
      <c r="M39" s="476"/>
      <c r="N39" s="476"/>
      <c r="O39" s="476"/>
    </row>
    <row r="40" spans="2:15" s="112" customFormat="1" ht="31.5" customHeight="1" thickBot="1">
      <c r="B40" s="470" t="s">
        <v>6</v>
      </c>
      <c r="C40" s="471"/>
      <c r="D40" s="467" t="s">
        <v>182</v>
      </c>
      <c r="E40" s="468"/>
      <c r="F40" s="468"/>
      <c r="G40" s="469"/>
      <c r="H40" s="467" t="s">
        <v>102</v>
      </c>
      <c r="I40" s="468"/>
      <c r="J40" s="468"/>
      <c r="K40" s="469"/>
      <c r="L40" s="463" t="s">
        <v>6</v>
      </c>
      <c r="M40" s="463"/>
      <c r="N40" s="463"/>
      <c r="O40" s="463"/>
    </row>
    <row r="41" spans="2:15" ht="13.5" thickTop="1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</row>
  </sheetData>
  <mergeCells count="83">
    <mergeCell ref="C29:F29"/>
    <mergeCell ref="C30:F30"/>
    <mergeCell ref="C31:F31"/>
    <mergeCell ref="C34:F34"/>
    <mergeCell ref="C35:F35"/>
    <mergeCell ref="N13:O13"/>
    <mergeCell ref="G30:I30"/>
    <mergeCell ref="N30:O30"/>
    <mergeCell ref="G29:I29"/>
    <mergeCell ref="N29:O29"/>
    <mergeCell ref="B26:O26"/>
    <mergeCell ref="B27:B28"/>
    <mergeCell ref="C27:O27"/>
    <mergeCell ref="C25:F25"/>
    <mergeCell ref="C28:F28"/>
    <mergeCell ref="B17:B18"/>
    <mergeCell ref="B16:O16"/>
    <mergeCell ref="C17:O17"/>
    <mergeCell ref="L13:M13"/>
    <mergeCell ref="L14:M14"/>
    <mergeCell ref="N14:O14"/>
    <mergeCell ref="G35:I35"/>
    <mergeCell ref="N35:O35"/>
    <mergeCell ref="B32:O32"/>
    <mergeCell ref="B33:B34"/>
    <mergeCell ref="C33:O33"/>
    <mergeCell ref="G34:I34"/>
    <mergeCell ref="N34:O34"/>
    <mergeCell ref="J35:M35"/>
    <mergeCell ref="J34:M34"/>
    <mergeCell ref="G31:I31"/>
    <mergeCell ref="N31:O31"/>
    <mergeCell ref="G28:I28"/>
    <mergeCell ref="N28:O28"/>
    <mergeCell ref="G25:I25"/>
    <mergeCell ref="N25:O25"/>
    <mergeCell ref="J25:M25"/>
    <mergeCell ref="J28:M28"/>
    <mergeCell ref="J29:M29"/>
    <mergeCell ref="J30:M30"/>
    <mergeCell ref="J31:M31"/>
    <mergeCell ref="B4:C4"/>
    <mergeCell ref="D4:O4"/>
    <mergeCell ref="B3:C3"/>
    <mergeCell ref="B2:C2"/>
    <mergeCell ref="D2:O3"/>
    <mergeCell ref="L40:O40"/>
    <mergeCell ref="D39:G39"/>
    <mergeCell ref="D40:G40"/>
    <mergeCell ref="B22:O22"/>
    <mergeCell ref="B23:B24"/>
    <mergeCell ref="B40:C40"/>
    <mergeCell ref="H40:K40"/>
    <mergeCell ref="B38:C38"/>
    <mergeCell ref="D38:E38"/>
    <mergeCell ref="F38:O38"/>
    <mergeCell ref="B39:C39"/>
    <mergeCell ref="H39:K39"/>
    <mergeCell ref="L39:O39"/>
    <mergeCell ref="G24:I24"/>
    <mergeCell ref="N24:O24"/>
    <mergeCell ref="C23:O23"/>
    <mergeCell ref="B10:O10"/>
    <mergeCell ref="B11:B12"/>
    <mergeCell ref="C11:O11"/>
    <mergeCell ref="L9:M9"/>
    <mergeCell ref="N9:O9"/>
    <mergeCell ref="L12:M12"/>
    <mergeCell ref="N12:O12"/>
    <mergeCell ref="B5:O5"/>
    <mergeCell ref="B6:O6"/>
    <mergeCell ref="B7:B8"/>
    <mergeCell ref="C7:O7"/>
    <mergeCell ref="L8:M8"/>
    <mergeCell ref="N8:O8"/>
    <mergeCell ref="C24:F24"/>
    <mergeCell ref="J24:M24"/>
    <mergeCell ref="L15:M15"/>
    <mergeCell ref="N15:O15"/>
    <mergeCell ref="L19:M19"/>
    <mergeCell ref="N19:O19"/>
    <mergeCell ref="L18:M18"/>
    <mergeCell ref="N18:O18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جلد</vt:lpstr>
      <vt:lpstr>فرم روكش </vt:lpstr>
      <vt:lpstr>برنامه</vt:lpstr>
      <vt:lpstr>حقوق و مزایای مستمر</vt:lpstr>
      <vt:lpstr>سایر هزینه های پرسنلی</vt:lpstr>
      <vt:lpstr>سایر هزینه ها</vt:lpstr>
      <vt:lpstr>تملک دارائیهای سرمایه ای </vt:lpstr>
      <vt:lpstr>بودجه ریزی مبتنی بر عملکرد </vt:lpstr>
      <vt:lpstr>نیروی انسانی </vt:lpstr>
      <vt:lpstr>دانشجو </vt:lpstr>
      <vt:lpstr>عملکرد</vt:lpstr>
      <vt:lpstr>برنامه!Print_Area</vt:lpstr>
      <vt:lpstr>جلد!Print_Area</vt:lpstr>
      <vt:lpstr>'حقوق و مزایای مستمر'!Print_Area</vt:lpstr>
      <vt:lpstr>'دانشجو '!Print_Area</vt:lpstr>
      <vt:lpstr>'سایر هزینه ها'!Print_Area</vt:lpstr>
      <vt:lpstr>'سایر هزینه های پرسنلی'!Print_Area</vt:lpstr>
      <vt:lpstr>عملکرد!Print_Area</vt:lpstr>
      <vt:lpstr>'فرم روكش '!Print_Area</vt:lpstr>
      <vt:lpstr>'نیروی انسانی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2012-05-06T06:52:39Z</cp:lastPrinted>
  <dcterms:created xsi:type="dcterms:W3CDTF">2006-09-16T00:00:00Z</dcterms:created>
  <dcterms:modified xsi:type="dcterms:W3CDTF">2018-05-13T03:46:55Z</dcterms:modified>
</cp:coreProperties>
</file>