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tabRatio="888" activeTab="8"/>
  </bookViews>
  <sheets>
    <sheet name="جلد" sheetId="26" r:id="rId1"/>
    <sheet name="فرم روكش " sheetId="23" r:id="rId2"/>
    <sheet name="برنامه" sheetId="15" r:id="rId3"/>
    <sheet name="حقوق و مزایای مستمر" sheetId="9" r:id="rId4"/>
    <sheet name="سایر هزینه های پرسنلی" sheetId="10" r:id="rId5"/>
    <sheet name="سایر هزینه ها" sheetId="13" r:id="rId6"/>
    <sheet name="تملک دارائیهای سرمایه ای " sheetId="31" r:id="rId7"/>
    <sheet name="بودجه ریزی مبتنی بر عملکرد" sheetId="32" r:id="rId8"/>
    <sheet name="نیروی انسانی " sheetId="25" r:id="rId9"/>
    <sheet name="دانشجو " sheetId="24" r:id="rId10"/>
    <sheet name="عملکرد" sheetId="29" state="hidden" r:id="rId11"/>
  </sheets>
  <externalReferences>
    <externalReference r:id="rId12"/>
  </externalReferences>
  <definedNames>
    <definedName name="_xlnm.Print_Area" localSheetId="7">'بودجه ریزی مبتنی بر عملکرد'!$A$1:$J$43</definedName>
    <definedName name="_xlnm.Print_Area" localSheetId="0">جلد!$B$5:$K$21</definedName>
    <definedName name="_xlnm.Print_Area" localSheetId="3">'حقوق و مزایای مستمر'!$B$2:$M$31</definedName>
    <definedName name="_xlnm.Print_Area" localSheetId="9">'دانشجو '!$B$3:$L$21</definedName>
    <definedName name="_xlnm.Print_Area" localSheetId="5">'سایر هزینه ها'!$B$2:$P$30</definedName>
    <definedName name="_xlnm.Print_Area" localSheetId="4">'سایر هزینه های پرسنلی'!$B$2:$O$35</definedName>
    <definedName name="_xlnm.Print_Area" localSheetId="10">عملکرد!$C$5:$H$77</definedName>
    <definedName name="_xlnm.Print_Area" localSheetId="1">'فرم روكش '!$B$4:$G$18</definedName>
    <definedName name="_xlnm.Print_Area" localSheetId="8">'نیروی انسانی '!$B$2:$O$40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2"/>
  <c r="E20"/>
  <c r="E11"/>
  <c r="M26" i="13"/>
  <c r="L17" i="15" s="1"/>
  <c r="N17"/>
  <c r="G17"/>
  <c r="J17"/>
  <c r="M17"/>
  <c r="N26" i="13"/>
  <c r="L18" i="15"/>
  <c r="O18" s="1"/>
  <c r="N18"/>
  <c r="G18"/>
  <c r="J18"/>
  <c r="M18"/>
  <c r="D26" i="13"/>
  <c r="L10" i="15"/>
  <c r="O10"/>
  <c r="E32" i="10"/>
  <c r="K10" i="15"/>
  <c r="N10" s="1"/>
  <c r="E10"/>
  <c r="E20" s="1"/>
  <c r="F10"/>
  <c r="I10"/>
  <c r="J10" s="1"/>
  <c r="H10"/>
  <c r="H20" s="1"/>
  <c r="J26" i="13"/>
  <c r="L15" i="15"/>
  <c r="F26" i="13"/>
  <c r="L14" i="15"/>
  <c r="K32" i="10"/>
  <c r="K15" i="15"/>
  <c r="N15" s="1"/>
  <c r="G32" i="10"/>
  <c r="K14" i="15"/>
  <c r="N14" s="1"/>
  <c r="I15"/>
  <c r="I14"/>
  <c r="J14" s="1"/>
  <c r="H15"/>
  <c r="H14"/>
  <c r="F15"/>
  <c r="E15"/>
  <c r="G15" s="1"/>
  <c r="M15" s="1"/>
  <c r="F14"/>
  <c r="E14"/>
  <c r="G9" i="13"/>
  <c r="K9"/>
  <c r="P9"/>
  <c r="G25"/>
  <c r="K25"/>
  <c r="P25"/>
  <c r="E26"/>
  <c r="G10"/>
  <c r="G11"/>
  <c r="G12"/>
  <c r="G13"/>
  <c r="G14"/>
  <c r="G15"/>
  <c r="G16"/>
  <c r="G17"/>
  <c r="G18"/>
  <c r="G19"/>
  <c r="G20"/>
  <c r="G21"/>
  <c r="G22"/>
  <c r="G23"/>
  <c r="G24"/>
  <c r="G26"/>
  <c r="H26"/>
  <c r="I26"/>
  <c r="K10"/>
  <c r="K11"/>
  <c r="K12"/>
  <c r="K13"/>
  <c r="K14"/>
  <c r="K15"/>
  <c r="K16"/>
  <c r="K17"/>
  <c r="K18"/>
  <c r="K19"/>
  <c r="K20"/>
  <c r="K21"/>
  <c r="K22"/>
  <c r="K23"/>
  <c r="K24"/>
  <c r="K26"/>
  <c r="L26"/>
  <c r="O26"/>
  <c r="P10"/>
  <c r="P11"/>
  <c r="P12"/>
  <c r="P13"/>
  <c r="P14"/>
  <c r="P15"/>
  <c r="P16"/>
  <c r="P26" s="1"/>
  <c r="P17"/>
  <c r="P18"/>
  <c r="P19"/>
  <c r="P20"/>
  <c r="P21"/>
  <c r="P22"/>
  <c r="P23"/>
  <c r="P24"/>
  <c r="H10" i="10"/>
  <c r="E37" i="32"/>
  <c r="E34"/>
  <c r="G20"/>
  <c r="H20"/>
  <c r="I19"/>
  <c r="J19"/>
  <c r="L11" i="10"/>
  <c r="O11" s="1"/>
  <c r="O32" s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L22" i="9"/>
  <c r="L23"/>
  <c r="L24"/>
  <c r="L25"/>
  <c r="L26"/>
  <c r="L21"/>
  <c r="L19"/>
  <c r="L20"/>
  <c r="L18"/>
  <c r="L13"/>
  <c r="L14"/>
  <c r="L15"/>
  <c r="L16"/>
  <c r="L17"/>
  <c r="L12"/>
  <c r="M12" s="1"/>
  <c r="L10"/>
  <c r="L11"/>
  <c r="L9"/>
  <c r="H22"/>
  <c r="H23"/>
  <c r="H24"/>
  <c r="H25"/>
  <c r="H26"/>
  <c r="H21"/>
  <c r="H19"/>
  <c r="H20"/>
  <c r="H18"/>
  <c r="H13"/>
  <c r="H14"/>
  <c r="H15"/>
  <c r="H16"/>
  <c r="H17"/>
  <c r="H12"/>
  <c r="H10"/>
  <c r="H11"/>
  <c r="H9"/>
  <c r="M9"/>
  <c r="I14" i="32"/>
  <c r="I15"/>
  <c r="J15"/>
  <c r="I16"/>
  <c r="J16"/>
  <c r="I17"/>
  <c r="J17"/>
  <c r="I18"/>
  <c r="J18"/>
  <c r="D32" i="10"/>
  <c r="E27" i="9"/>
  <c r="F27"/>
  <c r="G27"/>
  <c r="I27"/>
  <c r="J27"/>
  <c r="K27"/>
  <c r="I13" i="15"/>
  <c r="I12"/>
  <c r="I11"/>
  <c r="I21" s="1"/>
  <c r="I24" s="1"/>
  <c r="I20"/>
  <c r="I19" i="25"/>
  <c r="D24" i="9" s="1"/>
  <c r="H19" i="25"/>
  <c r="G19"/>
  <c r="D15" i="9" s="1"/>
  <c r="F19" i="25"/>
  <c r="D21" i="9" s="1"/>
  <c r="J35" i="25"/>
  <c r="D18" i="9" s="1"/>
  <c r="G35" i="25"/>
  <c r="C35"/>
  <c r="D9" i="9" s="1"/>
  <c r="N25" i="25"/>
  <c r="N29"/>
  <c r="J9"/>
  <c r="E9"/>
  <c r="I23" i="15"/>
  <c r="H23"/>
  <c r="G23"/>
  <c r="G22"/>
  <c r="J15"/>
  <c r="I36" i="32"/>
  <c r="J36" s="1"/>
  <c r="F37"/>
  <c r="G37"/>
  <c r="H37"/>
  <c r="J23" i="15"/>
  <c r="I37" i="32"/>
  <c r="J37" s="1"/>
  <c r="I33"/>
  <c r="J33" s="1"/>
  <c r="F34"/>
  <c r="G34"/>
  <c r="H34"/>
  <c r="O12" i="10"/>
  <c r="O14"/>
  <c r="O15"/>
  <c r="O16"/>
  <c r="O18"/>
  <c r="O19"/>
  <c r="O20"/>
  <c r="O22"/>
  <c r="O23"/>
  <c r="O24"/>
  <c r="O26"/>
  <c r="O27"/>
  <c r="O28"/>
  <c r="O30"/>
  <c r="O31"/>
  <c r="I28" i="32"/>
  <c r="I31" s="1"/>
  <c r="J31" s="1"/>
  <c r="I29"/>
  <c r="J29"/>
  <c r="I30"/>
  <c r="J30"/>
  <c r="I27"/>
  <c r="J27"/>
  <c r="F31"/>
  <c r="G31"/>
  <c r="H31"/>
  <c r="E31"/>
  <c r="I23"/>
  <c r="J23" s="1"/>
  <c r="I24"/>
  <c r="J24"/>
  <c r="I22"/>
  <c r="F25"/>
  <c r="G25"/>
  <c r="H25"/>
  <c r="E25"/>
  <c r="J14"/>
  <c r="I13"/>
  <c r="J13" s="1"/>
  <c r="I10"/>
  <c r="J10"/>
  <c r="I9"/>
  <c r="J9" s="1"/>
  <c r="F11"/>
  <c r="F38"/>
  <c r="G11"/>
  <c r="H11"/>
  <c r="L11" i="15"/>
  <c r="L21" s="1"/>
  <c r="O13" i="10"/>
  <c r="O17"/>
  <c r="O21"/>
  <c r="O25"/>
  <c r="O29"/>
  <c r="F32"/>
  <c r="I21" i="32"/>
  <c r="G38"/>
  <c r="H27" i="9"/>
  <c r="L27"/>
  <c r="O10" i="10"/>
  <c r="J22" i="32"/>
  <c r="I32" i="10"/>
  <c r="J32"/>
  <c r="K13" i="15" s="1"/>
  <c r="N13" s="1"/>
  <c r="M32" i="10"/>
  <c r="N32"/>
  <c r="C19" i="25"/>
  <c r="I22" i="15"/>
  <c r="H22"/>
  <c r="J22"/>
  <c r="J17" i="24"/>
  <c r="J16" i="15"/>
  <c r="J19"/>
  <c r="G16"/>
  <c r="M16"/>
  <c r="K19" i="25"/>
  <c r="J14"/>
  <c r="J15"/>
  <c r="J13"/>
  <c r="E15"/>
  <c r="E14"/>
  <c r="M14"/>
  <c r="E13"/>
  <c r="L16" i="15"/>
  <c r="O16"/>
  <c r="H13"/>
  <c r="H12"/>
  <c r="H11"/>
  <c r="J11" s="1"/>
  <c r="J12"/>
  <c r="M13" i="25"/>
  <c r="M15"/>
  <c r="M22" i="15"/>
  <c r="F13"/>
  <c r="F12"/>
  <c r="F20" s="1"/>
  <c r="E13"/>
  <c r="G13"/>
  <c r="E12"/>
  <c r="F11"/>
  <c r="G11" s="1"/>
  <c r="E11"/>
  <c r="E21" s="1"/>
  <c r="G19"/>
  <c r="M19"/>
  <c r="M23"/>
  <c r="G12"/>
  <c r="M12" s="1"/>
  <c r="G14"/>
  <c r="L19"/>
  <c r="O19" s="1"/>
  <c r="K12"/>
  <c r="N12"/>
  <c r="K11"/>
  <c r="N11" s="1"/>
  <c r="K16"/>
  <c r="N16" s="1"/>
  <c r="K19"/>
  <c r="K23"/>
  <c r="K20"/>
  <c r="L23"/>
  <c r="N19"/>
  <c r="K22"/>
  <c r="M26" i="9"/>
  <c r="M25"/>
  <c r="M24"/>
  <c r="J29" i="15"/>
  <c r="N23"/>
  <c r="N31" i="25"/>
  <c r="N30"/>
  <c r="D19"/>
  <c r="D12" i="9" s="1"/>
  <c r="O31" i="15"/>
  <c r="O30"/>
  <c r="O29"/>
  <c r="P29" s="1"/>
  <c r="P32" s="1"/>
  <c r="F10" i="23" s="1"/>
  <c r="N31" i="15"/>
  <c r="N30"/>
  <c r="N32" s="1"/>
  <c r="N29"/>
  <c r="J31"/>
  <c r="P31" s="1"/>
  <c r="J30"/>
  <c r="P30"/>
  <c r="M21" i="9"/>
  <c r="H15" i="31"/>
  <c r="I15"/>
  <c r="G15"/>
  <c r="J13"/>
  <c r="J14"/>
  <c r="J12"/>
  <c r="L13" i="15"/>
  <c r="O15"/>
  <c r="O14"/>
  <c r="O13"/>
  <c r="H32" i="10"/>
  <c r="J15" i="31"/>
  <c r="M22" i="9"/>
  <c r="M19"/>
  <c r="M23"/>
  <c r="M20"/>
  <c r="M18"/>
  <c r="M10"/>
  <c r="M11"/>
  <c r="M14"/>
  <c r="M15"/>
  <c r="M17"/>
  <c r="M16"/>
  <c r="M13"/>
  <c r="J32" i="15"/>
  <c r="L9" i="24"/>
  <c r="K51" i="29"/>
  <c r="D57"/>
  <c r="H57"/>
  <c r="F49"/>
  <c r="E45"/>
  <c r="H45"/>
  <c r="E37"/>
  <c r="H37"/>
  <c r="G32"/>
  <c r="G31"/>
  <c r="F32"/>
  <c r="F31"/>
  <c r="E32"/>
  <c r="E31"/>
  <c r="D32"/>
  <c r="J32"/>
  <c r="D31"/>
  <c r="E25"/>
  <c r="D12"/>
  <c r="D10"/>
  <c r="D9"/>
  <c r="D8"/>
  <c r="H8"/>
  <c r="D7"/>
  <c r="G76"/>
  <c r="E76"/>
  <c r="H75"/>
  <c r="H74"/>
  <c r="H73"/>
  <c r="H72"/>
  <c r="H71"/>
  <c r="H70"/>
  <c r="F76"/>
  <c r="H68"/>
  <c r="H67"/>
  <c r="H66"/>
  <c r="H65"/>
  <c r="H64"/>
  <c r="H63"/>
  <c r="H62"/>
  <c r="H61"/>
  <c r="H60"/>
  <c r="D76"/>
  <c r="H59"/>
  <c r="H58"/>
  <c r="H56"/>
  <c r="H55"/>
  <c r="H54"/>
  <c r="H53"/>
  <c r="H52"/>
  <c r="H50"/>
  <c r="H49"/>
  <c r="H48"/>
  <c r="H47"/>
  <c r="H46"/>
  <c r="H44"/>
  <c r="H43"/>
  <c r="H42"/>
  <c r="H41"/>
  <c r="H40"/>
  <c r="H39"/>
  <c r="H38"/>
  <c r="H36"/>
  <c r="H35"/>
  <c r="H34"/>
  <c r="H33"/>
  <c r="H30"/>
  <c r="F29"/>
  <c r="E29"/>
  <c r="D29"/>
  <c r="J28"/>
  <c r="H28"/>
  <c r="H27"/>
  <c r="H26"/>
  <c r="H25"/>
  <c r="H24"/>
  <c r="K23"/>
  <c r="H23"/>
  <c r="H22"/>
  <c r="H21"/>
  <c r="H20"/>
  <c r="H19"/>
  <c r="H18"/>
  <c r="K17"/>
  <c r="J17"/>
  <c r="H17"/>
  <c r="G29"/>
  <c r="K16"/>
  <c r="J16"/>
  <c r="J19"/>
  <c r="H16"/>
  <c r="G15"/>
  <c r="F15"/>
  <c r="E15"/>
  <c r="H14"/>
  <c r="H13"/>
  <c r="H12"/>
  <c r="H11"/>
  <c r="H7"/>
  <c r="G51"/>
  <c r="H10"/>
  <c r="D51"/>
  <c r="H9"/>
  <c r="H32"/>
  <c r="E51"/>
  <c r="E77"/>
  <c r="F51"/>
  <c r="F77"/>
  <c r="H31"/>
  <c r="J25"/>
  <c r="K19"/>
  <c r="D15"/>
  <c r="H29"/>
  <c r="H76"/>
  <c r="H15"/>
  <c r="G77"/>
  <c r="H69"/>
  <c r="D77"/>
  <c r="H51"/>
  <c r="H77"/>
  <c r="J74"/>
  <c r="L12" i="15"/>
  <c r="O12" s="1"/>
  <c r="L20"/>
  <c r="J19" i="25" l="1"/>
  <c r="M27" i="9"/>
  <c r="N35" i="25"/>
  <c r="D27" i="9"/>
  <c r="M9" i="25"/>
  <c r="E19"/>
  <c r="M19" s="1"/>
  <c r="I20" i="32"/>
  <c r="J20" s="1"/>
  <c r="I11"/>
  <c r="J11" s="1"/>
  <c r="J13" i="15"/>
  <c r="J21" s="1"/>
  <c r="L32" i="10"/>
  <c r="O17" i="15"/>
  <c r="P17" s="1"/>
  <c r="D17" s="1"/>
  <c r="L22"/>
  <c r="L24" s="1"/>
  <c r="I34" i="32"/>
  <c r="J34" s="1"/>
  <c r="J28"/>
  <c r="I25"/>
  <c r="J25" s="1"/>
  <c r="H38"/>
  <c r="O20" i="15"/>
  <c r="P12"/>
  <c r="D12" s="1"/>
  <c r="O23"/>
  <c r="P19"/>
  <c r="D19" s="1"/>
  <c r="D23" s="1"/>
  <c r="N22"/>
  <c r="P16"/>
  <c r="D16" s="1"/>
  <c r="F24"/>
  <c r="J20"/>
  <c r="N20"/>
  <c r="G21"/>
  <c r="M11"/>
  <c r="P18"/>
  <c r="D18" s="1"/>
  <c r="P23"/>
  <c r="E10" i="23" s="1"/>
  <c r="P15" i="15"/>
  <c r="D15" s="1"/>
  <c r="N21"/>
  <c r="M14"/>
  <c r="P14" s="1"/>
  <c r="D14" s="1"/>
  <c r="E24"/>
  <c r="K21"/>
  <c r="K24" s="1"/>
  <c r="F21"/>
  <c r="H21"/>
  <c r="H24" s="1"/>
  <c r="O11"/>
  <c r="G10"/>
  <c r="O32"/>
  <c r="O22" l="1"/>
  <c r="M13"/>
  <c r="P13" s="1"/>
  <c r="D13" s="1"/>
  <c r="I38" i="32"/>
  <c r="C37" i="15" s="1"/>
  <c r="J24"/>
  <c r="D22"/>
  <c r="M10"/>
  <c r="G20"/>
  <c r="G24" s="1"/>
  <c r="P22"/>
  <c r="D10" i="23" s="1"/>
  <c r="P11" i="15"/>
  <c r="O21"/>
  <c r="O24" s="1"/>
  <c r="N24"/>
  <c r="M21" l="1"/>
  <c r="M20"/>
  <c r="P10"/>
  <c r="D11"/>
  <c r="D21" s="1"/>
  <c r="P21"/>
  <c r="C10" i="23" s="1"/>
  <c r="M24" i="15" l="1"/>
  <c r="D10"/>
  <c r="D20" s="1"/>
  <c r="D24" s="1"/>
  <c r="P20"/>
  <c r="P24" l="1"/>
  <c r="B10" i="23"/>
  <c r="G10" s="1"/>
</calcChain>
</file>

<file path=xl/sharedStrings.xml><?xml version="1.0" encoding="utf-8"?>
<sst xmlns="http://schemas.openxmlformats.org/spreadsheetml/2006/main" count="558" uniqueCount="318">
  <si>
    <t>« ارقام به ميليون ريال »</t>
  </si>
  <si>
    <t xml:space="preserve">جمع </t>
  </si>
  <si>
    <t>عمومي</t>
  </si>
  <si>
    <t>جمع</t>
  </si>
  <si>
    <t xml:space="preserve">عنوان برنامه </t>
  </si>
  <si>
    <t xml:space="preserve">جمع كل </t>
  </si>
  <si>
    <t>تاريخ و امضاء</t>
  </si>
  <si>
    <t>جمع كل</t>
  </si>
  <si>
    <t>شرح</t>
  </si>
  <si>
    <t xml:space="preserve">فعاليت </t>
  </si>
  <si>
    <t>پرداخت حقوق و مزاياي كاركنان رسمي و پيماني هيئت علمي</t>
  </si>
  <si>
    <t>پرداخت عيدي كاركنان رسمي و پيماني هيئت علمي</t>
  </si>
  <si>
    <t>پرداخت حقوق و مزاياي كاركنان رسمي و پيماني غير هيئت علمي</t>
  </si>
  <si>
    <t>پرداخت عيدي كاركنان رسمي و پيماني غير هيئت علمي</t>
  </si>
  <si>
    <t>پرداخت بيمه تأمين اجتماعي كاركنان پيماني هيئت علمي</t>
  </si>
  <si>
    <t>پرداخت بيمه خدمات درماني كاركنان رسمي هيئت علمي - 2% سهم كارفرما</t>
  </si>
  <si>
    <t>پرداخت بيمه تأمين اجتماعي كاركنان پيماني غير هيئت علمي</t>
  </si>
  <si>
    <t>پرداخت بيمه خدمات درماني كاركنان رسمي غير هيئت علمي - 2% سهم كارفرما</t>
  </si>
  <si>
    <t xml:space="preserve">پرداخت جيره غير نقدي </t>
  </si>
  <si>
    <t>پرداخت  محروميت از مطب كاركنان غير هيئت علمي</t>
  </si>
  <si>
    <t xml:space="preserve"> پرداخت بيمه تامين اجتماعي اضافه كار </t>
  </si>
  <si>
    <t xml:space="preserve">پرداخت كمك هزينه مسكن </t>
  </si>
  <si>
    <t xml:space="preserve">پرداخت كمك هزينه آموزش ضمن خدمت </t>
  </si>
  <si>
    <t>پرداخت هزينه هاي انرژي (آب و برق و سوخت وگاز و...)</t>
  </si>
  <si>
    <t xml:space="preserve">پرداخت هزينه هاي تعمير و نگهداري </t>
  </si>
  <si>
    <t>رسمي</t>
  </si>
  <si>
    <t>پيماني</t>
  </si>
  <si>
    <t xml:space="preserve"> كاركنان غير هيات علمي </t>
  </si>
  <si>
    <t>طرحي</t>
  </si>
  <si>
    <t>تعداد</t>
  </si>
  <si>
    <t>پيش بيني بازنشستگان</t>
  </si>
  <si>
    <t>منبع اعتبار</t>
  </si>
  <si>
    <t>اختصاصي</t>
  </si>
  <si>
    <t xml:space="preserve">ساير منابع </t>
  </si>
  <si>
    <t xml:space="preserve">پيماني </t>
  </si>
  <si>
    <t xml:space="preserve">پرداخت هزينه پايان نامه هاي دانشجوئي </t>
  </si>
  <si>
    <t xml:space="preserve">پرداخت حق التدريس </t>
  </si>
  <si>
    <t xml:space="preserve">كل </t>
  </si>
  <si>
    <t xml:space="preserve">جمع كل اعتبار </t>
  </si>
  <si>
    <t xml:space="preserve">تعداد كاركنان </t>
  </si>
  <si>
    <t xml:space="preserve">پرداخت بيمه مكمل جانبازان و خانواده ايثارگران </t>
  </si>
  <si>
    <t xml:space="preserve">پرداخت هزينه درمان  جانبازان </t>
  </si>
  <si>
    <t xml:space="preserve"> واگذاري  اموراياب و ذهاب </t>
  </si>
  <si>
    <t xml:space="preserve">واگذاري امور تغذيه </t>
  </si>
  <si>
    <t xml:space="preserve">واگذاري نگهداري تاسيسات </t>
  </si>
  <si>
    <t xml:space="preserve">واگذاري ساير امور بصورت قراردادي حجمي </t>
  </si>
  <si>
    <t xml:space="preserve">پرداخت هزينه بنزين خودرو هاي سواري </t>
  </si>
  <si>
    <t xml:space="preserve">پرداخت هزينه گازوئيل ژنراتورهاي  اضطراري </t>
  </si>
  <si>
    <t xml:space="preserve">پرداخت هزينه هاي تلفن و ارتباطات  و اينترنت </t>
  </si>
  <si>
    <t xml:space="preserve">پرداخت هزينه هاي حمل و نقل </t>
  </si>
  <si>
    <t xml:space="preserve"> خريدملزومات مصرفي  اداري </t>
  </si>
  <si>
    <t xml:space="preserve">خريد  مواد مصرفي پزشكي و آزمايشگاهي </t>
  </si>
  <si>
    <t xml:space="preserve">خريد مواد شوينده </t>
  </si>
  <si>
    <t xml:space="preserve">خريد ملزومات تاسيساتي و ساختماني </t>
  </si>
  <si>
    <t xml:space="preserve">پرداخت اجاره </t>
  </si>
  <si>
    <t xml:space="preserve">تامين تجهيزات آموزشي و كمك آموزشي </t>
  </si>
  <si>
    <t xml:space="preserve">خريد كتب ، مجلات و نشريات </t>
  </si>
  <si>
    <t xml:space="preserve">چاپ كتب و انتشار مجله </t>
  </si>
  <si>
    <t xml:space="preserve">پرداخت هزينه هاي تاكسي سرويس  </t>
  </si>
  <si>
    <t>پرداخت عوارض شهرداري ، بيمه خودروها و ساختمانهاو....</t>
  </si>
  <si>
    <t>پرداخت هزينه هاي ثبت ، حق الوكاله ،بانكي ، و.....</t>
  </si>
  <si>
    <t>ساير هزينه هاي پرسنلي</t>
  </si>
  <si>
    <t xml:space="preserve">ساير هزينه ها </t>
  </si>
  <si>
    <t>كاركنان هيئت علمي</t>
  </si>
  <si>
    <t>كاركنان غير هيئت علمي</t>
  </si>
  <si>
    <t>مصارف</t>
  </si>
  <si>
    <t xml:space="preserve">تامين تجهيزات آزمايشگاهي </t>
  </si>
  <si>
    <t>جمع تملك دارائيهاي سرمايه اي</t>
  </si>
  <si>
    <t xml:space="preserve">درآمد اختصاصي </t>
  </si>
  <si>
    <t>منابع اعتباري</t>
  </si>
  <si>
    <t>تعميرات اساسي</t>
  </si>
  <si>
    <t xml:space="preserve">مصارف </t>
  </si>
  <si>
    <t xml:space="preserve">منابع </t>
  </si>
  <si>
    <t>پرداخت حقوق و مزاياي كاركنان طرحي هیئت علمی</t>
  </si>
  <si>
    <t>پرداخت حقوق و مزاياي كاركنان طرحي غیرهیئت علمی</t>
  </si>
  <si>
    <t>ماموریت کارکنان</t>
  </si>
  <si>
    <t>پرداخت اضافه كار (رسمی ، پیمانی ،طرحی)</t>
  </si>
  <si>
    <t>پرداخت اضافه کار کارکنان قراردادی</t>
  </si>
  <si>
    <t>پرداخت بیمه تامین اجتماعی اضافه کارکارکنان قراردادی</t>
  </si>
  <si>
    <t>پرداخت  تمام وقتی  كاركنان  هيئت علمي</t>
  </si>
  <si>
    <t xml:space="preserve"> مجموع  اعتبارات </t>
  </si>
  <si>
    <t>« مبالغ به ميليون ريال »</t>
  </si>
  <si>
    <t>اعتبارات عمومي</t>
  </si>
  <si>
    <t>پرداخت پاداش روز كارمند ، پرستار و پزشك و...</t>
  </si>
  <si>
    <t>پرداخت بيمه تامين اجتماعي كاركنان طرحی هيئت علمي</t>
  </si>
  <si>
    <t xml:space="preserve">پرداخت كمك هزينه غذاي غير علمي </t>
  </si>
  <si>
    <t xml:space="preserve">پرداخت كمك هزينه غذا ي علمي </t>
  </si>
  <si>
    <t xml:space="preserve">پرداخت عیدی کارکنان طرحی هيئت علمی </t>
  </si>
  <si>
    <t>پرداخت عیدی کارکنان طرحی غیر هيئت  علمی</t>
  </si>
  <si>
    <t>تاريخ وامضاء</t>
  </si>
  <si>
    <t>جمع حقوق ومزاياي مستمر( دراختيار وزارت دارائي)</t>
  </si>
  <si>
    <t>كارداني</t>
  </si>
  <si>
    <t>كارشناسي ارشد</t>
  </si>
  <si>
    <t>MPH</t>
  </si>
  <si>
    <t>دكتراي حرفه اي</t>
  </si>
  <si>
    <t>تخصص</t>
  </si>
  <si>
    <t>PHD</t>
  </si>
  <si>
    <t>دكتراي فوق تخصصي</t>
  </si>
  <si>
    <t>فلوشيب</t>
  </si>
  <si>
    <t>معاون آموزشــي</t>
  </si>
  <si>
    <t>معاون آمـوزشي</t>
  </si>
  <si>
    <t>پرداخت حقوق ومزاياي پرسنل قراردادي</t>
  </si>
  <si>
    <t>پرداخت بيمه تامين اجتماعي پرسنل قراردادي</t>
  </si>
  <si>
    <t>پرداخت عیدی پرسنل قراردادي</t>
  </si>
  <si>
    <t xml:space="preserve">شركتيهاي تبديل وضعيت شده تاسياتي </t>
  </si>
  <si>
    <t>پرداخت حقوق و مزاياي كاركنان خريد خدمت</t>
  </si>
  <si>
    <t>پرداخت بيمه تامين اجتماعي كاركنان خريد خدمت</t>
  </si>
  <si>
    <t>پرداخت كمك هزينه تحصيلي (شامل سال جاري و سنوات قبل)</t>
  </si>
  <si>
    <t xml:space="preserve">       تاريخ وامضاء</t>
  </si>
  <si>
    <t>پرداخت بيمه تامين اجتماعي كاركنان غيرهيئت علمي</t>
  </si>
  <si>
    <t>پرداخت عيدي كاركنان خريد خدمت</t>
  </si>
  <si>
    <t>جبران زحمات کارکنان(1)</t>
  </si>
  <si>
    <t xml:space="preserve">شرح </t>
  </si>
  <si>
    <t xml:space="preserve">طرحي / ضريب K/ تعهدي </t>
  </si>
  <si>
    <t>ساير هزينه هاي سرباري (1)</t>
  </si>
  <si>
    <t>كارشناسي</t>
  </si>
  <si>
    <t xml:space="preserve"> تامين اعتبار ازدرآمد اختصاصي </t>
  </si>
  <si>
    <t xml:space="preserve">جمع كل منابع عمومي و درآمد اختصاصي </t>
  </si>
  <si>
    <t xml:space="preserve">پرداخت كمك هزينه مهد كودك ، فوت و ازدواج ، كمك به حساب پس انداز كار كنان ، بيمه عمر ، بيمه مكمل ، جوايز دانش آموزي ، كمك هزينه ورزشي </t>
  </si>
  <si>
    <t>تاریخ وامضاء</t>
  </si>
  <si>
    <t>جمع کل</t>
  </si>
  <si>
    <t>فعالیت</t>
  </si>
  <si>
    <t xml:space="preserve">جاری </t>
  </si>
  <si>
    <t>اختصاصی</t>
  </si>
  <si>
    <t>ابلاغی ومانده مصرف نشده</t>
  </si>
  <si>
    <t>سایر منابع</t>
  </si>
  <si>
    <t>هزینه های دانشجويان</t>
  </si>
  <si>
    <t>سایر</t>
  </si>
  <si>
    <t>خريد موادشوینده</t>
  </si>
  <si>
    <t>پاداش بازنشستگی</t>
  </si>
  <si>
    <t>سایر پرداخت های بازنشستگان</t>
  </si>
  <si>
    <t>عملکرد سال 1391 دانشکده داروسازی</t>
  </si>
  <si>
    <t xml:space="preserve">معاونت توسعه مديريت و برنامه ريزي منابع </t>
  </si>
  <si>
    <t xml:space="preserve">معاون آموزشی </t>
  </si>
  <si>
    <t xml:space="preserve">معاون توسعه مديريت وبرنامه ريزي منابع </t>
  </si>
  <si>
    <t xml:space="preserve">  معاون توسعه مديريت وبرنامه ريزي منابع</t>
  </si>
  <si>
    <t xml:space="preserve">             معاون توسعه مديريت وبرنامه ريزي منابع</t>
  </si>
  <si>
    <t>مديريت برنامه ريزي منابع مالي، بودجه و پايش عملكرد</t>
  </si>
  <si>
    <t xml:space="preserve">رئیس دانشکده </t>
  </si>
  <si>
    <t xml:space="preserve">رئيس دانشكده </t>
  </si>
  <si>
    <t xml:space="preserve">رئيس دانشكده  </t>
  </si>
  <si>
    <t xml:space="preserve">اجراي برنامه هاي آموزش </t>
  </si>
  <si>
    <t xml:space="preserve">فرم شماره 7 : اطلاعات نيروي انساني </t>
  </si>
  <si>
    <t xml:space="preserve">فرم شماره 8 : اطلاعات دانشجويان </t>
  </si>
  <si>
    <t xml:space="preserve">ساير منابع  از محل اعتبارات دانشگاه </t>
  </si>
  <si>
    <t xml:space="preserve">ساير منابع  به شرط وصول </t>
  </si>
  <si>
    <t xml:space="preserve">سایر منابع از محل اعتبارات دانشگاه </t>
  </si>
  <si>
    <t xml:space="preserve">سایر منابع به شرط وصول </t>
  </si>
  <si>
    <t xml:space="preserve">پرداخت كمك هزينه غذا ي اعضای هیئت علمي </t>
  </si>
  <si>
    <t xml:space="preserve">پرداخت كمك هزينه غذاي کارکنان  غير هیئت علمي </t>
  </si>
  <si>
    <t xml:space="preserve">پرداخت کمک هزینه ایاب و ذهاب </t>
  </si>
  <si>
    <t xml:space="preserve">پرداخت کمک هزینه  ورزشی </t>
  </si>
  <si>
    <t>جبران زحمات کارکنان ( تبصره 3ماده 14 آئین نامه مالی و معاملاتی )</t>
  </si>
  <si>
    <t xml:space="preserve">پرداخت كمك هزينه مهد كودك ، فوت و ازدواج ، كمك به حساب پس انداز كار كنان ، بيمه عمر ، بيمه مكمل ، سایر کمکهای رفاهی </t>
  </si>
  <si>
    <t xml:space="preserve">پرداخت هزينه  های حمل و نقل </t>
  </si>
  <si>
    <t xml:space="preserve">نیروهای ورودی </t>
  </si>
  <si>
    <t xml:space="preserve">نيروهاي خروجی </t>
  </si>
  <si>
    <t xml:space="preserve">مدیر توسعه سازمان  و سرمایه انسانی </t>
  </si>
  <si>
    <t>تاریخ و امضاء</t>
  </si>
  <si>
    <t xml:space="preserve">تعداد دستیاران مشمول دریافت کمک هزینه تحصیلی </t>
  </si>
  <si>
    <t>مديريت برنامه ريزي ، بودجه و پايش عملكرد</t>
  </si>
  <si>
    <t>مديريت برنامه ريزي، بودجه و پايش عملكرد</t>
  </si>
  <si>
    <t xml:space="preserve">مدیریت برنامه ریزی ، بودجه  و پایش عملکرد </t>
  </si>
  <si>
    <t xml:space="preserve">فرم شماره 6 : بودجه ریزی بر مبنای عملکرد </t>
  </si>
  <si>
    <t xml:space="preserve">مدیریت برنامه ریزی ، بودجه و پایش عملکرد </t>
  </si>
  <si>
    <t>ردیف</t>
  </si>
  <si>
    <t>هزینه های عملیاتی</t>
  </si>
  <si>
    <t xml:space="preserve">فرم شماره 1 : مجموع اعتبارات به تفکیک برنامه و منبع اعتبار </t>
  </si>
  <si>
    <t xml:space="preserve">مبلغ </t>
  </si>
  <si>
    <t xml:space="preserve">سقف تبصره 3ماده 14آئین نامه مالی و معاملاتی </t>
  </si>
  <si>
    <t xml:space="preserve">با تشخیص رئیس دانشگاه </t>
  </si>
  <si>
    <t>بدهی واحد از محل کمکهای پرداختی ستاد دانشگاه</t>
  </si>
  <si>
    <t xml:space="preserve">ردیف </t>
  </si>
  <si>
    <t xml:space="preserve"> درآمد اختصاصي</t>
  </si>
  <si>
    <t xml:space="preserve">عمومی - هزینه ای </t>
  </si>
  <si>
    <t xml:space="preserve">هزینه های عملیاتی </t>
  </si>
  <si>
    <t xml:space="preserve">فرم 3:سایر هزینه های پرسنلی </t>
  </si>
  <si>
    <t xml:space="preserve">فرم 2: حقوق و مزایای مستمر </t>
  </si>
  <si>
    <t xml:space="preserve">ارقام به میلیون ریال </t>
  </si>
  <si>
    <t xml:space="preserve">فرم شماره 4 : سایر هزینه ها </t>
  </si>
  <si>
    <t xml:space="preserve">فرم شماره 5 : تملك دارائيهاي سرمايه اي / افزایش دارائیهای ثابت ( جاری و غیر جاری ) </t>
  </si>
  <si>
    <t>برنامه  /طرح</t>
  </si>
  <si>
    <t>متراژ / تعداد</t>
  </si>
  <si>
    <t xml:space="preserve">منبع اعتبار / برنامه </t>
  </si>
  <si>
    <t xml:space="preserve">تعداد دانشجویان شهریه پرداز </t>
  </si>
  <si>
    <t xml:space="preserve">شبانه </t>
  </si>
  <si>
    <t>بین الملل</t>
  </si>
  <si>
    <t xml:space="preserve">ظرفیت مازاد </t>
  </si>
  <si>
    <t>جمع شهریه پرداز</t>
  </si>
  <si>
    <t xml:space="preserve"> الف- بخش هزینه ای </t>
  </si>
  <si>
    <t xml:space="preserve">ب- بخش  تملک دارائیهای سرمایه ای </t>
  </si>
  <si>
    <t>آرم دانشگاه</t>
  </si>
  <si>
    <t>مدیر بودجه</t>
  </si>
  <si>
    <t>مدیر مالی</t>
  </si>
  <si>
    <t>رئیس امور مالی</t>
  </si>
  <si>
    <t>تملك دارائي هاي سرمايه اي/ افزایش دارائیها (جاری و غیر جاری)</t>
  </si>
  <si>
    <t>اعتبارات و هزينه تملك دارائيهاي سرمايه اي / افزایش دارائیها ( جاری و غیر جاری)</t>
  </si>
  <si>
    <t>عمومی</t>
  </si>
  <si>
    <t>رئیس امور مالی واحد</t>
  </si>
  <si>
    <t xml:space="preserve">حقوق و مزاياي مستمر كاركنان </t>
  </si>
  <si>
    <t>سایر منابع از محل اعتبارات دانشگاه</t>
  </si>
  <si>
    <t xml:space="preserve">حقوق و مزاياي مستمر كاركنان رسمی و پیمانی </t>
  </si>
  <si>
    <t>حقوق و مزاياي مستمر كاركنان سایر</t>
  </si>
  <si>
    <t>پرداخت  محروميت از مطب كاركنان  هيئت علمي</t>
  </si>
  <si>
    <t>پرداخت  محروميت از مطب كاركنان  غیر هيئت علمي</t>
  </si>
  <si>
    <t>سایر هزینه های پرسنلی</t>
  </si>
  <si>
    <t>تعمیرات اساسی</t>
  </si>
  <si>
    <t>رسمی بیمه ای</t>
  </si>
  <si>
    <t>بررسی قواعد حرفه :</t>
  </si>
  <si>
    <t>معاون آموزشی</t>
  </si>
  <si>
    <t xml:space="preserve">شرکتی  </t>
  </si>
  <si>
    <t>پرداخت بيمه تأمين اجتماعي و حدمات درمانی كاركنان رسمی و پيماني هيئت علمي</t>
  </si>
  <si>
    <t>پرداخت بيمه تأمين اجتماعي  و خدمات درمانی كاركنان پيماني غير هيئت علمي</t>
  </si>
  <si>
    <t>پرداخت پاداش روز کارمند ، پرستار ، پزشک ، جوایز دانش آموزان ممتاز و...</t>
  </si>
  <si>
    <t>مامموریت کارکنان</t>
  </si>
  <si>
    <t>پاداش پایان خدمت</t>
  </si>
  <si>
    <t>بازخرید مرخصی</t>
  </si>
  <si>
    <t>ذخیره سنوات و بازخرید مرخصی پرسنل قراردادی</t>
  </si>
  <si>
    <t>پرداخت حقوق و مزایای سایر کارکنان</t>
  </si>
  <si>
    <t>پرداخت عیدی سایر کارکنان</t>
  </si>
  <si>
    <t>پرداخت بیمه تامین اجتماعی کارکنان</t>
  </si>
  <si>
    <t>پرداخت حقوق و مزاياي كاركنان طرحي و ضریب کا هیئت علمی</t>
  </si>
  <si>
    <t xml:space="preserve">پرداخت عیدی کارکنان طرحی  و ضریب کاهيئت علمی </t>
  </si>
  <si>
    <t>پرداخت بيمه تامين اجتماعي كاركنان طرحی و ضریب کا هيئت علمي</t>
  </si>
  <si>
    <t>سایر منابع به شرط وصول</t>
  </si>
  <si>
    <t>سایر پرسنل ( روزمزد ، تابع قانون کار و....)</t>
  </si>
  <si>
    <t>پرداخت حق التدریس هیئت علمی وغیر هئیت علمی</t>
  </si>
  <si>
    <t xml:space="preserve">پرداخت كمك هزينه تحصيلي  اینترن ورزیدنت </t>
  </si>
  <si>
    <t xml:space="preserve">رديف دستگاه  : </t>
  </si>
  <si>
    <t xml:space="preserve">دانشكده : </t>
  </si>
  <si>
    <t>نام دانشکده  :</t>
  </si>
  <si>
    <t xml:space="preserve">مدیر بودجه
</t>
  </si>
  <si>
    <t xml:space="preserve">مدیر مالی
</t>
  </si>
  <si>
    <t>نام دانشکده :</t>
  </si>
  <si>
    <t xml:space="preserve">رئیس امور مالی واحد
</t>
  </si>
  <si>
    <t xml:space="preserve">رئیس دانشکده 
</t>
  </si>
  <si>
    <t xml:space="preserve">معاون آموزشی 
</t>
  </si>
  <si>
    <t xml:space="preserve">نام واحد : دانشكده </t>
  </si>
  <si>
    <t xml:space="preserve">نام دانشکده  :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</si>
  <si>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</si>
  <si>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</si>
  <si>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</si>
  <si>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</si>
  <si>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>بهای تمام شده</t>
  </si>
  <si>
    <t>سنجه  عملکرد</t>
  </si>
  <si>
    <t>مقدار</t>
  </si>
  <si>
    <t>هزینه عمومی</t>
  </si>
  <si>
    <t>متفرقه</t>
  </si>
  <si>
    <t>برنامه پژوهشهای توسعه ای دانشگاهی</t>
  </si>
  <si>
    <t xml:space="preserve">نام دانشکده   :  </t>
  </si>
  <si>
    <t>کد برنامه</t>
  </si>
  <si>
    <t>توسعه فن آفرینی</t>
  </si>
  <si>
    <t>حمایت از پژوهشهای توسعه ای</t>
  </si>
  <si>
    <t>برنامه ارایه خدمات رفاهی، فرهنگی و ورزشی  دانشجویان</t>
  </si>
  <si>
    <t>ارائه خدمات رفاهی</t>
  </si>
  <si>
    <t>ارائه خدمات فرهنگی و ورزشی</t>
  </si>
  <si>
    <t>کمک به تامین غذا</t>
  </si>
  <si>
    <t xml:space="preserve">نام واحد : دانشکده </t>
  </si>
  <si>
    <t xml:space="preserve">نام واحد : دانشكده  </t>
  </si>
  <si>
    <t xml:space="preserve">تعداد دانشجو </t>
  </si>
  <si>
    <t>معاون توسعه مديريت وبرنامه ريزي منابع</t>
  </si>
  <si>
    <t>پرداخت اضافه كار (رسمی ، پیمانی ،طرحی و قراردادی )</t>
  </si>
  <si>
    <t>هزینه های مطالعاتی و تحقیقاتی</t>
  </si>
  <si>
    <t>تفاهم نامه عملياتي سال1399</t>
  </si>
  <si>
    <t>تفاهم نامه عملياتي سال 1399</t>
  </si>
  <si>
    <t>برنامه / فعالیت</t>
  </si>
  <si>
    <t>جمع حقوق و مزایای پرسنل</t>
  </si>
  <si>
    <t>تفاهم نامه عملیاتی سال 1399</t>
  </si>
  <si>
    <t>تفاهم نامه  عملياتي سال 1399</t>
  </si>
  <si>
    <t>اعتبارات هزینه های 1399</t>
  </si>
  <si>
    <t>برنامه آموزش نیروی انسانی متخصص - پزشکی و پیراپزشکی</t>
  </si>
  <si>
    <t>آموزش دکترای تخصصی و فوق تخصصی</t>
  </si>
  <si>
    <t>آموزش کاردان</t>
  </si>
  <si>
    <t>آموزش کارشناسی ارشد</t>
  </si>
  <si>
    <t>آموزش نوبت دوم ، مجازی سازی ، آزاد وبین المللی</t>
  </si>
  <si>
    <t>آموزش دکترای حرفه ای</t>
  </si>
  <si>
    <t>آموزش کارشناسی</t>
  </si>
  <si>
    <t>برنامه آموزش نیروی انسانی متخصص</t>
  </si>
  <si>
    <t>اجراي اموردانشجويان بين الملل پزشكي وپيراپزشكي</t>
  </si>
  <si>
    <t>برنامه پژوهش هاي پايه اي دانشگاهي - پزشكي و پيراپزشكي</t>
  </si>
  <si>
    <t>حمايت از پژوهش هاي پايه اي</t>
  </si>
  <si>
    <t>اعطاي پژوهانه به اعضاي هيات علمي (گرنت)</t>
  </si>
  <si>
    <t>حمايت از پايان نامه</t>
  </si>
  <si>
    <t>اعزام به فرصت هاي مطالعاتي (داخلي و خارجي)</t>
  </si>
  <si>
    <t>برنامه آموزش نيروي انساني متخصص</t>
  </si>
  <si>
    <t>تعداد دانشجو در حال تحصيل در سنوات قانوني</t>
  </si>
  <si>
    <t>آموزش گروه پزشكي و پيراپزشكي</t>
  </si>
  <si>
    <t xml:space="preserve">برنامه ارتقاي كيفيت فعاليت هاي آموزشي و كمك آموزشي در حوزه پزشكي </t>
  </si>
  <si>
    <t>تفاهم نامه عملياتي  سال 1399</t>
  </si>
  <si>
    <t xml:space="preserve">بخش الف- تعداد نيروي انساني به تفكيك نوع استخدام (ابتداي سال 1399) </t>
  </si>
  <si>
    <t xml:space="preserve">بخش ب- تعداد نيروي انساني ورودي و خروجي غير هيئت علمي  (پيش بيني درسال 1399) </t>
  </si>
  <si>
    <t>بخش ج- تعداد نيروي انساني  غير هيئت علمي به تفكيك نوع استخدام (انتهاي سال 1399)</t>
  </si>
  <si>
    <t>بخش د- تعداد كاركنان عضو هيئت علمي  به تفكيك نوع استخدام ( ابتدای سال 1399)</t>
  </si>
  <si>
    <t>بخش د- تعداد كاركنان عضو هيئت علمي  به تفكيك نوع استخدام (پیش بینی در سال 1399)</t>
  </si>
  <si>
    <t>بخش د- تعداد كاركنان عضو هيئت علمي  به تفكيك نوع استخدام ( انتهای سال 1399)</t>
  </si>
  <si>
    <t>برنامه های مربوط به فعالیتهای آموزشی</t>
  </si>
  <si>
    <t>برنامه های مربوط به فعالیتهای فرهنگی و رفاهی دانشجویان</t>
  </si>
  <si>
    <t>برنامه های مربوط به فعالیتهای تحقیقاتی</t>
  </si>
  <si>
    <t xml:space="preserve">برنامه های مربوط به فعالیتهای تحقیقاتی </t>
  </si>
  <si>
    <t xml:space="preserve"> برنامه های مربوط به فعالیتهای فرهنگی و رفاهی دانشجویان</t>
  </si>
  <si>
    <t xml:space="preserve">معاون توسعه </t>
  </si>
  <si>
    <t xml:space="preserve">تامين اعتبار از منابع عمومي  </t>
  </si>
  <si>
    <t xml:space="preserve">معاون توسعه  
</t>
  </si>
  <si>
    <t>سایر هزینه ها</t>
  </si>
  <si>
    <t>قراردادتبصره 3</t>
  </si>
  <si>
    <t>قراردادی تبصره 4</t>
  </si>
  <si>
    <t>از محل 1 تا 3 درصد مجوز هیات امنا برای آموزش</t>
  </si>
  <si>
    <t xml:space="preserve">از محل 1 تا 2 درصد  مجوز هیات امنا برای پژوهش </t>
  </si>
  <si>
    <t>دانشگاه علوم پزشكي و خدمات بهداشتي درماني استان کرمانشاه</t>
  </si>
  <si>
    <t xml:space="preserve">دانشگاه علوم پزشكي و خدمات بهداشتي درماني استان   کرمانشاه         - اجراي برنامه هاي آموزشي  </t>
  </si>
  <si>
    <t>دانشگاه علوم پزشكي وخدمات بهداشتي درماني استان  کرمانشاه             - اجراي برنامه هاي آموزشي</t>
  </si>
  <si>
    <t xml:space="preserve">عنوان دستگاه  :  دانشگاه علوم پزشكي و خدمات بهداشتي درماني  استان کرمانشاه  - اجراي برنامه هاي آموزشي </t>
  </si>
  <si>
    <t xml:space="preserve">عنوان دستگاه : دانشگاه علوم پزشكي و خدمات بهداشتي درماني استان کرمانشاه   -اجراي برنامه هاي آموزشي </t>
  </si>
  <si>
    <t xml:space="preserve">عنوان دستگاه : دانشگاه علوم پزشكي و خدمات بهداشتي درماني استان  کرمانشاه - اجراي برنامه هاي آموزشي </t>
  </si>
  <si>
    <t xml:space="preserve">عنوان دستگاه : دانشگاه علوم پزشكي و خدمات بهداشتي درماني  استان  کرمانشاه           - اجرای برنامه های آموزش </t>
  </si>
  <si>
    <t xml:space="preserve">عنوان دستگاه : دانشگاه علوم پزشكي و خدمات بهداشتي درماني  استان    کرمانشاه           -اجرای برنامه های آموزش </t>
  </si>
  <si>
    <t xml:space="preserve">عنوان دستگاه : دانشگاه علوم پزشكي وخدمات بهداشتي درماني  استان کرمانشاه  اجرای برنامه های آموزش </t>
  </si>
  <si>
    <t xml:space="preserve">عنوان دستگاه : دانشگاه علوم پزشكي وخدمات بهداشتي درماني  استان کرمانشاه   - اجراي برنامه هاي آموزشي </t>
  </si>
</sst>
</file>

<file path=xl/styles.xml><?xml version="1.0" encoding="utf-8"?>
<styleSheet xmlns="http://schemas.openxmlformats.org/spreadsheetml/2006/main">
  <fonts count="38">
    <font>
      <sz val="11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indexed="8"/>
      <name val="Arial"/>
      <family val="2"/>
    </font>
    <font>
      <b/>
      <sz val="11"/>
      <color indexed="8"/>
      <name val="B Mitra"/>
      <charset val="178"/>
    </font>
    <font>
      <b/>
      <sz val="11"/>
      <name val="B Mitra"/>
      <charset val="178"/>
    </font>
    <font>
      <b/>
      <sz val="11"/>
      <color indexed="8"/>
      <name val="B Titr"/>
      <charset val="178"/>
    </font>
    <font>
      <sz val="8"/>
      <name val="Arial"/>
      <family val="2"/>
    </font>
    <font>
      <b/>
      <sz val="11"/>
      <color theme="1"/>
      <name val="B Mitra"/>
      <charset val="178"/>
    </font>
    <font>
      <b/>
      <sz val="11"/>
      <color theme="1"/>
      <name val="Calibri"/>
      <family val="2"/>
      <scheme val="minor"/>
    </font>
    <font>
      <b/>
      <sz val="11"/>
      <color rgb="FFFF0000"/>
      <name val="B Mitra"/>
      <charset val="178"/>
    </font>
    <font>
      <sz val="12"/>
      <color theme="1"/>
      <name val="B Yekan"/>
      <charset val="178"/>
    </font>
    <font>
      <sz val="20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2"/>
      <name val="B Yekan"/>
      <charset val="178"/>
    </font>
    <font>
      <sz val="10"/>
      <color theme="1"/>
      <name val="B Yekan"/>
      <charset val="178"/>
    </font>
    <font>
      <sz val="10"/>
      <name val="B Yekan"/>
      <charset val="178"/>
    </font>
    <font>
      <sz val="10"/>
      <color rgb="FFFF0000"/>
      <name val="B Yekan"/>
      <charset val="178"/>
    </font>
    <font>
      <sz val="10"/>
      <color indexed="8"/>
      <name val="B Yekan"/>
      <charset val="178"/>
    </font>
    <font>
      <sz val="16"/>
      <color theme="1"/>
      <name val="B Yekan"/>
      <charset val="178"/>
    </font>
    <font>
      <sz val="18"/>
      <color theme="1"/>
      <name val="B Yekan"/>
      <charset val="178"/>
    </font>
    <font>
      <sz val="11"/>
      <name val="B Yekan"/>
      <charset val="178"/>
    </font>
    <font>
      <sz val="12"/>
      <name val="B Yekan"/>
      <charset val="178"/>
    </font>
    <font>
      <sz val="12"/>
      <color indexed="8"/>
      <name val="B Yekan"/>
      <charset val="178"/>
    </font>
    <font>
      <b/>
      <sz val="10"/>
      <name val="B Yekan"/>
      <charset val="178"/>
    </font>
    <font>
      <b/>
      <sz val="10"/>
      <color indexed="8"/>
      <name val="B Yekan"/>
      <charset val="178"/>
    </font>
    <font>
      <b/>
      <sz val="11"/>
      <name val="B Yekan"/>
      <charset val="178"/>
    </font>
    <font>
      <b/>
      <sz val="11"/>
      <color indexed="8"/>
      <name val="B Yekan"/>
      <charset val="178"/>
    </font>
    <font>
      <sz val="11"/>
      <color indexed="8"/>
      <name val="B Yekan"/>
      <charset val="178"/>
    </font>
    <font>
      <b/>
      <sz val="11"/>
      <color theme="1"/>
      <name val="B Yekan"/>
      <charset val="178"/>
    </font>
    <font>
      <sz val="10"/>
      <color indexed="8"/>
      <name val="Arial"/>
      <family val="2"/>
    </font>
    <font>
      <sz val="14"/>
      <name val="B Yekan"/>
      <charset val="178"/>
    </font>
    <font>
      <sz val="11"/>
      <color theme="1"/>
      <name val="B Yekan"/>
      <charset val="178"/>
    </font>
    <font>
      <sz val="14"/>
      <color indexed="8"/>
      <name val="B Yekan"/>
      <charset val="178"/>
    </font>
    <font>
      <sz val="16"/>
      <color indexed="8"/>
      <name val="B Yekan"/>
      <charset val="178"/>
    </font>
    <font>
      <sz val="24"/>
      <color indexed="8"/>
      <name val="B Yekan"/>
      <charset val="178"/>
    </font>
    <font>
      <sz val="9"/>
      <name val="B Yekan"/>
      <charset val="178"/>
    </font>
    <font>
      <sz val="9"/>
      <color indexed="8"/>
      <name val="B Yekan"/>
      <charset val="17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125">
        <bgColor theme="8" tint="0.799951170384838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>
      <alignment vertical="top"/>
    </xf>
  </cellStyleXfs>
  <cellXfs count="567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 vertical="center" readingOrder="2"/>
    </xf>
    <xf numFmtId="0" fontId="4" fillId="0" borderId="35" xfId="0" applyFont="1" applyBorder="1" applyAlignment="1">
      <alignment horizontal="right" vertical="center" readingOrder="2"/>
    </xf>
    <xf numFmtId="0" fontId="5" fillId="7" borderId="35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justify" readingOrder="2"/>
    </xf>
    <xf numFmtId="0" fontId="4" fillId="7" borderId="35" xfId="0" applyFont="1" applyFill="1" applyBorder="1" applyAlignment="1">
      <alignment horizontal="right" vertical="center" readingOrder="2"/>
    </xf>
    <xf numFmtId="0" fontId="4" fillId="4" borderId="35" xfId="0" applyFont="1" applyFill="1" applyBorder="1" applyAlignment="1">
      <alignment horizontal="right" vertical="center" readingOrder="2"/>
    </xf>
    <xf numFmtId="0" fontId="4" fillId="0" borderId="35" xfId="0" applyFont="1" applyFill="1" applyBorder="1" applyAlignment="1">
      <alignment horizontal="right" vertical="center" wrapText="1" readingOrder="2"/>
    </xf>
    <xf numFmtId="0" fontId="8" fillId="0" borderId="35" xfId="0" applyFont="1" applyBorder="1"/>
    <xf numFmtId="3" fontId="7" fillId="0" borderId="0" xfId="0" applyNumberFormat="1" applyFont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readingOrder="2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0" borderId="78" xfId="0" applyFont="1" applyBorder="1" applyAlignment="1" applyProtection="1">
      <alignment horizontal="center" vertical="center" readingOrder="2"/>
      <protection locked="0"/>
    </xf>
    <xf numFmtId="0" fontId="12" fillId="0" borderId="35" xfId="0" applyFont="1" applyBorder="1" applyAlignment="1" applyProtection="1">
      <alignment horizontal="center" vertical="center" readingOrder="2"/>
      <protection locked="0"/>
    </xf>
    <xf numFmtId="0" fontId="16" fillId="0" borderId="0" xfId="0" applyFont="1" applyBorder="1" applyAlignment="1" applyProtection="1">
      <alignment vertical="center" readingOrder="2"/>
      <protection locked="0"/>
    </xf>
    <xf numFmtId="3" fontId="16" fillId="12" borderId="26" xfId="0" applyNumberFormat="1" applyFont="1" applyFill="1" applyBorder="1" applyAlignment="1" applyProtection="1">
      <alignment horizontal="center" vertical="center" wrapText="1" readingOrder="2"/>
      <protection locked="0"/>
    </xf>
    <xf numFmtId="3" fontId="16" fillId="0" borderId="0" xfId="0" applyNumberFormat="1" applyFont="1" applyBorder="1" applyAlignment="1" applyProtection="1">
      <alignment horizontal="right" vertical="center" readingOrder="2"/>
      <protection locked="0"/>
    </xf>
    <xf numFmtId="3" fontId="16" fillId="0" borderId="8" xfId="0" applyNumberFormat="1" applyFont="1" applyBorder="1" applyAlignment="1" applyProtection="1">
      <alignment horizontal="center" vertical="center" wrapText="1" readingOrder="2"/>
      <protection locked="0"/>
    </xf>
    <xf numFmtId="3" fontId="17" fillId="0" borderId="0" xfId="0" applyNumberFormat="1" applyFont="1" applyBorder="1" applyAlignment="1" applyProtection="1">
      <alignment horizontal="center" vertical="center" wrapText="1" readingOrder="2"/>
      <protection locked="0"/>
    </xf>
    <xf numFmtId="3" fontId="16" fillId="0" borderId="9" xfId="0" applyNumberFormat="1" applyFont="1" applyBorder="1" applyAlignment="1" applyProtection="1">
      <alignment horizontal="center" vertical="center" wrapText="1" readingOrder="2"/>
      <protection locked="0"/>
    </xf>
    <xf numFmtId="0" fontId="15" fillId="0" borderId="73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3" fontId="15" fillId="0" borderId="0" xfId="0" applyNumberFormat="1" applyFont="1" applyProtection="1">
      <protection locked="0"/>
    </xf>
    <xf numFmtId="3" fontId="26" fillId="0" borderId="16" xfId="0" applyNumberFormat="1" applyFont="1" applyBorder="1" applyAlignment="1" applyProtection="1">
      <alignment horizontal="center" vertical="center" wrapText="1"/>
    </xf>
    <xf numFmtId="3" fontId="29" fillId="0" borderId="40" xfId="0" applyNumberFormat="1" applyFont="1" applyFill="1" applyBorder="1" applyAlignment="1" applyProtection="1">
      <alignment horizontal="center" vertical="center"/>
    </xf>
    <xf numFmtId="3" fontId="26" fillId="0" borderId="32" xfId="0" applyNumberFormat="1" applyFont="1" applyBorder="1" applyAlignment="1" applyProtection="1">
      <alignment horizontal="center" vertical="center" wrapText="1"/>
    </xf>
    <xf numFmtId="3" fontId="26" fillId="0" borderId="32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Protection="1"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10" borderId="0" xfId="0" applyFont="1" applyFill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8" fillId="12" borderId="3" xfId="0" applyFont="1" applyFill="1" applyBorder="1" applyAlignment="1" applyProtection="1">
      <alignment horizontal="center" vertical="center" wrapText="1"/>
      <protection locked="0"/>
    </xf>
    <xf numFmtId="0" fontId="18" fillId="12" borderId="47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/>
      <protection locked="0"/>
    </xf>
    <xf numFmtId="3" fontId="23" fillId="0" borderId="3" xfId="0" applyNumberFormat="1" applyFont="1" applyBorder="1" applyAlignment="1" applyProtection="1">
      <alignment horizontal="center" vertical="center"/>
      <protection locked="0"/>
    </xf>
    <xf numFmtId="3" fontId="23" fillId="0" borderId="47" xfId="0" applyNumberFormat="1" applyFont="1" applyBorder="1" applyAlignment="1" applyProtection="1">
      <alignment horizontal="center" vertical="center"/>
      <protection locked="0"/>
    </xf>
    <xf numFmtId="0" fontId="23" fillId="3" borderId="49" xfId="0" applyFont="1" applyFill="1" applyBorder="1" applyAlignment="1" applyProtection="1">
      <alignment horizontal="center"/>
      <protection locked="0"/>
    </xf>
    <xf numFmtId="3" fontId="23" fillId="3" borderId="49" xfId="0" applyNumberFormat="1" applyFont="1" applyFill="1" applyBorder="1" applyAlignment="1" applyProtection="1">
      <alignment horizontal="center" vertical="center"/>
      <protection locked="0"/>
    </xf>
    <xf numFmtId="3" fontId="23" fillId="3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15" fillId="0" borderId="67" xfId="0" applyFont="1" applyBorder="1" applyProtection="1">
      <protection locked="0"/>
    </xf>
    <xf numFmtId="0" fontId="15" fillId="0" borderId="68" xfId="0" applyFont="1" applyBorder="1" applyProtection="1">
      <protection locked="0"/>
    </xf>
    <xf numFmtId="0" fontId="15" fillId="0" borderId="0" xfId="0" applyFont="1" applyProtection="1"/>
    <xf numFmtId="0" fontId="28" fillId="12" borderId="3" xfId="0" applyFont="1" applyFill="1" applyBorder="1" applyAlignment="1" applyProtection="1">
      <alignment horizontal="center" vertical="center" wrapText="1"/>
    </xf>
    <xf numFmtId="0" fontId="28" fillId="12" borderId="3" xfId="0" applyFont="1" applyFill="1" applyBorder="1" applyAlignment="1" applyProtection="1">
      <alignment horizontal="center" vertical="center"/>
    </xf>
    <xf numFmtId="0" fontId="28" fillId="12" borderId="47" xfId="0" applyFont="1" applyFill="1" applyBorder="1" applyAlignment="1" applyProtection="1">
      <alignment horizontal="center" vertical="center" wrapText="1"/>
    </xf>
    <xf numFmtId="0" fontId="28" fillId="13" borderId="3" xfId="0" applyFont="1" applyFill="1" applyBorder="1" applyAlignment="1" applyProtection="1">
      <alignment horizontal="center" vertical="center"/>
    </xf>
    <xf numFmtId="3" fontId="28" fillId="13" borderId="3" xfId="0" applyNumberFormat="1" applyFont="1" applyFill="1" applyBorder="1" applyAlignment="1" applyProtection="1">
      <alignment horizontal="center"/>
    </xf>
    <xf numFmtId="3" fontId="21" fillId="13" borderId="3" xfId="0" applyNumberFormat="1" applyFont="1" applyFill="1" applyBorder="1" applyAlignment="1" applyProtection="1">
      <alignment horizontal="center"/>
    </xf>
    <xf numFmtId="3" fontId="21" fillId="22" borderId="3" xfId="0" applyNumberFormat="1" applyFont="1" applyFill="1" applyBorder="1" applyAlignment="1" applyProtection="1">
      <alignment horizontal="center"/>
    </xf>
    <xf numFmtId="0" fontId="21" fillId="13" borderId="3" xfId="0" applyFont="1" applyFill="1" applyBorder="1" applyAlignment="1" applyProtection="1">
      <alignment horizontal="center"/>
    </xf>
    <xf numFmtId="3" fontId="28" fillId="22" borderId="3" xfId="0" applyNumberFormat="1" applyFont="1" applyFill="1" applyBorder="1" applyAlignment="1" applyProtection="1">
      <alignment horizontal="center"/>
    </xf>
    <xf numFmtId="0" fontId="28" fillId="13" borderId="3" xfId="0" applyFont="1" applyFill="1" applyBorder="1" applyAlignment="1" applyProtection="1">
      <alignment horizontal="center"/>
    </xf>
    <xf numFmtId="3" fontId="28" fillId="22" borderId="47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3" fontId="28" fillId="0" borderId="3" xfId="0" applyNumberFormat="1" applyFont="1" applyBorder="1" applyAlignment="1" applyProtection="1">
      <alignment horizontal="center"/>
    </xf>
    <xf numFmtId="3" fontId="21" fillId="0" borderId="3" xfId="0" applyNumberFormat="1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3" fontId="28" fillId="15" borderId="3" xfId="0" applyNumberFormat="1" applyFont="1" applyFill="1" applyBorder="1" applyAlignment="1" applyProtection="1">
      <alignment horizontal="center"/>
    </xf>
    <xf numFmtId="0" fontId="28" fillId="17" borderId="3" xfId="0" applyFont="1" applyFill="1" applyBorder="1" applyAlignment="1" applyProtection="1">
      <alignment horizontal="center" vertical="center"/>
    </xf>
    <xf numFmtId="3" fontId="28" fillId="17" borderId="3" xfId="0" applyNumberFormat="1" applyFont="1" applyFill="1" applyBorder="1" applyAlignment="1" applyProtection="1">
      <alignment horizontal="center" vertical="center"/>
    </xf>
    <xf numFmtId="0" fontId="21" fillId="18" borderId="3" xfId="0" applyFont="1" applyFill="1" applyBorder="1" applyAlignment="1" applyProtection="1">
      <alignment horizontal="center"/>
    </xf>
    <xf numFmtId="0" fontId="21" fillId="22" borderId="3" xfId="0" applyFont="1" applyFill="1" applyBorder="1" applyAlignment="1" applyProtection="1">
      <alignment horizontal="center"/>
    </xf>
    <xf numFmtId="3" fontId="28" fillId="19" borderId="3" xfId="0" applyNumberFormat="1" applyFont="1" applyFill="1" applyBorder="1" applyAlignment="1" applyProtection="1">
      <alignment horizontal="center" vertical="center"/>
    </xf>
    <xf numFmtId="3" fontId="28" fillId="0" borderId="3" xfId="0" applyNumberFormat="1" applyFont="1" applyBorder="1" applyAlignment="1" applyProtection="1">
      <alignment horizontal="center" vertical="center"/>
    </xf>
    <xf numFmtId="0" fontId="21" fillId="1" borderId="3" xfId="0" applyFont="1" applyFill="1" applyBorder="1" applyAlignment="1" applyProtection="1">
      <alignment horizontal="center" vertical="center"/>
    </xf>
    <xf numFmtId="0" fontId="21" fillId="22" borderId="3" xfId="0" applyFont="1" applyFill="1" applyBorder="1" applyAlignment="1" applyProtection="1">
      <alignment horizontal="center" vertical="center"/>
    </xf>
    <xf numFmtId="3" fontId="21" fillId="22" borderId="3" xfId="0" applyNumberFormat="1" applyFont="1" applyFill="1" applyBorder="1" applyAlignment="1" applyProtection="1">
      <alignment horizontal="center" vertical="center"/>
    </xf>
    <xf numFmtId="3" fontId="28" fillId="15" borderId="3" xfId="0" applyNumberFormat="1" applyFont="1" applyFill="1" applyBorder="1" applyAlignment="1" applyProtection="1">
      <alignment horizontal="center" vertical="center"/>
    </xf>
    <xf numFmtId="3" fontId="28" fillId="0" borderId="3" xfId="0" applyNumberFormat="1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3" fontId="28" fillId="2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8" fillId="7" borderId="3" xfId="0" applyFont="1" applyFill="1" applyBorder="1" applyAlignment="1" applyProtection="1">
      <alignment horizontal="center" vertical="center"/>
    </xf>
    <xf numFmtId="3" fontId="28" fillId="7" borderId="3" xfId="0" applyNumberFormat="1" applyFont="1" applyFill="1" applyBorder="1" applyAlignment="1" applyProtection="1">
      <alignment horizontal="center" vertical="center"/>
    </xf>
    <xf numFmtId="3" fontId="28" fillId="14" borderId="3" xfId="0" applyNumberFormat="1" applyFont="1" applyFill="1" applyBorder="1" applyAlignment="1" applyProtection="1">
      <alignment horizontal="center" vertical="center"/>
    </xf>
    <xf numFmtId="3" fontId="28" fillId="2" borderId="47" xfId="0" applyNumberFormat="1" applyFont="1" applyFill="1" applyBorder="1" applyAlignment="1" applyProtection="1">
      <alignment horizontal="center" vertical="center"/>
    </xf>
    <xf numFmtId="3" fontId="28" fillId="3" borderId="49" xfId="0" applyNumberFormat="1" applyFont="1" applyFill="1" applyBorder="1" applyAlignment="1" applyProtection="1">
      <alignment horizontal="center" vertical="center"/>
    </xf>
    <xf numFmtId="3" fontId="28" fillId="3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16" fillId="16" borderId="46" xfId="0" applyFont="1" applyFill="1" applyBorder="1" applyAlignment="1" applyProtection="1">
      <alignment horizontal="center" vertical="center" wrapText="1" readingOrder="2"/>
      <protection locked="0"/>
    </xf>
    <xf numFmtId="0" fontId="16" fillId="16" borderId="3" xfId="0" applyFont="1" applyFill="1" applyBorder="1" applyAlignment="1" applyProtection="1">
      <alignment horizontal="right" vertical="center" readingOrder="2"/>
      <protection locked="0"/>
    </xf>
    <xf numFmtId="0" fontId="16" fillId="16" borderId="3" xfId="0" applyFont="1" applyFill="1" applyBorder="1" applyAlignment="1" applyProtection="1">
      <alignment horizontal="center" vertical="center" readingOrder="2"/>
      <protection locked="0"/>
    </xf>
    <xf numFmtId="0" fontId="18" fillId="16" borderId="3" xfId="0" applyFont="1" applyFill="1" applyBorder="1" applyAlignment="1" applyProtection="1">
      <alignment horizontal="center"/>
      <protection locked="0"/>
    </xf>
    <xf numFmtId="3" fontId="18" fillId="16" borderId="3" xfId="0" applyNumberFormat="1" applyFont="1" applyFill="1" applyBorder="1" applyAlignment="1" applyProtection="1">
      <alignment horizontal="center"/>
      <protection locked="0"/>
    </xf>
    <xf numFmtId="0" fontId="15" fillId="10" borderId="0" xfId="0" applyFont="1" applyFill="1" applyProtection="1">
      <protection locked="0"/>
    </xf>
    <xf numFmtId="0" fontId="16" fillId="10" borderId="46" xfId="0" applyFont="1" applyFill="1" applyBorder="1" applyAlignment="1" applyProtection="1">
      <alignment horizontal="center" vertical="center" wrapText="1" readingOrder="2"/>
      <protection locked="0"/>
    </xf>
    <xf numFmtId="0" fontId="16" fillId="10" borderId="3" xfId="0" applyFont="1" applyFill="1" applyBorder="1" applyAlignment="1" applyProtection="1">
      <alignment horizontal="right" vertical="center" readingOrder="2"/>
      <protection locked="0"/>
    </xf>
    <xf numFmtId="0" fontId="16" fillId="10" borderId="3" xfId="0" applyFont="1" applyFill="1" applyBorder="1" applyAlignment="1" applyProtection="1">
      <alignment horizontal="center" vertical="center" readingOrder="2"/>
      <protection locked="0"/>
    </xf>
    <xf numFmtId="0" fontId="18" fillId="10" borderId="3" xfId="0" applyFont="1" applyFill="1" applyBorder="1" applyAlignment="1" applyProtection="1">
      <alignment horizontal="center"/>
      <protection locked="0"/>
    </xf>
    <xf numFmtId="3" fontId="18" fillId="1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 readingOrder="2"/>
      <protection locked="0"/>
    </xf>
    <xf numFmtId="3" fontId="15" fillId="10" borderId="0" xfId="0" applyNumberFormat="1" applyFont="1" applyFill="1" applyProtection="1">
      <protection locked="0"/>
    </xf>
    <xf numFmtId="0" fontId="18" fillId="10" borderId="46" xfId="0" applyFont="1" applyFill="1" applyBorder="1" applyAlignment="1" applyProtection="1">
      <alignment horizontal="center" vertical="center"/>
      <protection locked="0"/>
    </xf>
    <xf numFmtId="0" fontId="18" fillId="10" borderId="3" xfId="0" applyFont="1" applyFill="1" applyBorder="1" applyAlignment="1" applyProtection="1">
      <alignment horizontal="right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10" borderId="3" xfId="0" applyFont="1" applyFill="1" applyBorder="1" applyAlignment="1" applyProtection="1">
      <alignment horizontal="center" vertical="center"/>
      <protection locked="0"/>
    </xf>
    <xf numFmtId="3" fontId="18" fillId="10" borderId="3" xfId="0" applyNumberFormat="1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8" fillId="2" borderId="49" xfId="0" applyFont="1" applyFill="1" applyBorder="1" applyAlignment="1" applyProtection="1">
      <alignment horizontal="center" vertical="center"/>
    </xf>
    <xf numFmtId="3" fontId="18" fillId="16" borderId="3" xfId="0" applyNumberFormat="1" applyFont="1" applyFill="1" applyBorder="1" applyAlignment="1" applyProtection="1">
      <alignment horizontal="center"/>
    </xf>
    <xf numFmtId="3" fontId="18" fillId="10" borderId="3" xfId="0" applyNumberFormat="1" applyFont="1" applyFill="1" applyBorder="1" applyAlignment="1" applyProtection="1">
      <alignment horizontal="center"/>
    </xf>
    <xf numFmtId="3" fontId="16" fillId="16" borderId="47" xfId="0" applyNumberFormat="1" applyFont="1" applyFill="1" applyBorder="1" applyAlignment="1" applyProtection="1">
      <alignment horizontal="center"/>
    </xf>
    <xf numFmtId="3" fontId="16" fillId="10" borderId="47" xfId="0" applyNumberFormat="1" applyFont="1" applyFill="1" applyBorder="1" applyAlignment="1" applyProtection="1">
      <alignment horizontal="center"/>
    </xf>
    <xf numFmtId="3" fontId="18" fillId="10" borderId="47" xfId="0" applyNumberFormat="1" applyFont="1" applyFill="1" applyBorder="1" applyAlignment="1" applyProtection="1">
      <alignment horizontal="center" vertical="center"/>
    </xf>
    <xf numFmtId="3" fontId="18" fillId="2" borderId="50" xfId="0" applyNumberFormat="1" applyFont="1" applyFill="1" applyBorder="1" applyAlignment="1" applyProtection="1">
      <alignment horizontal="center" vertical="center"/>
    </xf>
    <xf numFmtId="0" fontId="37" fillId="12" borderId="3" xfId="0" applyFont="1" applyFill="1" applyBorder="1" applyAlignment="1" applyProtection="1">
      <alignment horizontal="center" vertical="center" wrapText="1"/>
      <protection locked="0"/>
    </xf>
    <xf numFmtId="0" fontId="21" fillId="10" borderId="3" xfId="0" applyFont="1" applyFill="1" applyBorder="1" applyAlignment="1" applyProtection="1">
      <alignment horizontal="right" vertical="center" readingOrder="2"/>
      <protection locked="0"/>
    </xf>
    <xf numFmtId="0" fontId="26" fillId="10" borderId="3" xfId="0" applyFont="1" applyFill="1" applyBorder="1" applyAlignment="1" applyProtection="1">
      <alignment horizontal="center" vertical="center" readingOrder="2"/>
      <protection locked="0"/>
    </xf>
    <xf numFmtId="3" fontId="27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right" vertical="center" readingOrder="2"/>
      <protection locked="0"/>
    </xf>
    <xf numFmtId="0" fontId="26" fillId="0" borderId="3" xfId="0" applyFont="1" applyFill="1" applyBorder="1" applyAlignment="1" applyProtection="1">
      <alignment horizontal="center" vertical="center" readingOrder="2"/>
      <protection locked="0"/>
    </xf>
    <xf numFmtId="3" fontId="27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left" vertical="justify" readingOrder="2"/>
      <protection locked="0"/>
    </xf>
    <xf numFmtId="0" fontId="21" fillId="0" borderId="3" xfId="0" applyFont="1" applyFill="1" applyBorder="1" applyAlignment="1" applyProtection="1">
      <alignment horizontal="right" vertical="center" wrapText="1" readingOrder="2"/>
      <protection locked="0"/>
    </xf>
    <xf numFmtId="0" fontId="26" fillId="0" borderId="3" xfId="0" applyFont="1" applyFill="1" applyBorder="1" applyAlignment="1" applyProtection="1">
      <alignment horizontal="center" vertical="justify" readingOrder="2"/>
      <protection locked="0"/>
    </xf>
    <xf numFmtId="0" fontId="21" fillId="0" borderId="19" xfId="0" applyFont="1" applyFill="1" applyBorder="1" applyAlignment="1" applyProtection="1">
      <alignment horizontal="right" vertical="center" readingOrder="2"/>
      <protection locked="0"/>
    </xf>
    <xf numFmtId="0" fontId="26" fillId="0" borderId="19" xfId="0" applyFont="1" applyFill="1" applyBorder="1" applyAlignment="1" applyProtection="1">
      <alignment horizontal="center" vertical="center" readingOrder="2"/>
      <protection locked="0"/>
    </xf>
    <xf numFmtId="3" fontId="27" fillId="0" borderId="1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readingOrder="2"/>
      <protection locked="0"/>
    </xf>
    <xf numFmtId="0" fontId="15" fillId="0" borderId="0" xfId="0" applyFont="1" applyBorder="1" applyAlignment="1" applyProtection="1">
      <alignment horizontal="center"/>
      <protection locked="0"/>
    </xf>
    <xf numFmtId="3" fontId="27" fillId="10" borderId="47" xfId="0" applyNumberFormat="1" applyFont="1" applyFill="1" applyBorder="1" applyAlignment="1" applyProtection="1">
      <alignment horizontal="center" vertical="center" wrapText="1"/>
    </xf>
    <xf numFmtId="3" fontId="27" fillId="10" borderId="3" xfId="0" applyNumberFormat="1" applyFont="1" applyFill="1" applyBorder="1" applyAlignment="1" applyProtection="1">
      <alignment horizontal="center" vertical="center" wrapText="1"/>
    </xf>
    <xf numFmtId="3" fontId="27" fillId="2" borderId="49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 readingOrder="2"/>
      <protection locked="0"/>
    </xf>
    <xf numFmtId="0" fontId="22" fillId="0" borderId="0" xfId="0" applyFont="1" applyBorder="1" applyAlignment="1" applyProtection="1">
      <alignment vertical="center" readingOrder="2"/>
      <protection locked="0"/>
    </xf>
    <xf numFmtId="0" fontId="18" fillId="4" borderId="46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right" vertical="center" readingOrder="2"/>
      <protection locked="0"/>
    </xf>
    <xf numFmtId="0" fontId="21" fillId="4" borderId="3" xfId="0" applyFont="1" applyFill="1" applyBorder="1" applyAlignment="1" applyProtection="1">
      <alignment horizontal="center" vertical="center" readingOrder="2"/>
      <protection locked="0"/>
    </xf>
    <xf numFmtId="0" fontId="28" fillId="4" borderId="3" xfId="0" applyFont="1" applyFill="1" applyBorder="1" applyAlignment="1" applyProtection="1">
      <alignment horizontal="center" vertical="justify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right" vertical="center" readingOrder="2"/>
      <protection locked="0"/>
    </xf>
    <xf numFmtId="0" fontId="21" fillId="0" borderId="3" xfId="0" applyFont="1" applyFill="1" applyBorder="1" applyAlignment="1" applyProtection="1">
      <alignment horizontal="center" vertical="center" readingOrder="2"/>
      <protection locked="0"/>
    </xf>
    <xf numFmtId="0" fontId="16" fillId="0" borderId="3" xfId="0" applyFont="1" applyFill="1" applyBorder="1" applyAlignment="1" applyProtection="1">
      <alignment horizontal="right" vertical="center" wrapText="1" readingOrder="2"/>
      <protection locked="0"/>
    </xf>
    <xf numFmtId="0" fontId="21" fillId="0" borderId="3" xfId="0" applyFont="1" applyFill="1" applyBorder="1" applyAlignment="1" applyProtection="1">
      <alignment horizontal="center" vertical="center" wrapText="1" readingOrder="2"/>
      <protection locked="0"/>
    </xf>
    <xf numFmtId="3" fontId="21" fillId="4" borderId="47" xfId="0" applyNumberFormat="1" applyFont="1" applyFill="1" applyBorder="1" applyAlignment="1" applyProtection="1">
      <alignment horizontal="center" vertical="center"/>
    </xf>
    <xf numFmtId="0" fontId="28" fillId="2" borderId="50" xfId="0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2" borderId="49" xfId="0" applyFont="1" applyFill="1" applyBorder="1" applyAlignment="1" applyProtection="1">
      <alignment horizontal="center" vertical="center"/>
    </xf>
    <xf numFmtId="3" fontId="28" fillId="4" borderId="3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Protection="1">
      <protection locked="0"/>
    </xf>
    <xf numFmtId="0" fontId="15" fillId="12" borderId="3" xfId="0" applyFont="1" applyFill="1" applyBorder="1" applyAlignment="1" applyProtection="1">
      <alignment horizontal="center" vertical="center"/>
      <protection locked="0"/>
    </xf>
    <xf numFmtId="0" fontId="15" fillId="12" borderId="3" xfId="0" applyFont="1" applyFill="1" applyBorder="1" applyAlignment="1" applyProtection="1">
      <alignment horizontal="center" vertical="justify"/>
      <protection locked="0"/>
    </xf>
    <xf numFmtId="0" fontId="15" fillId="12" borderId="47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justify"/>
      <protection locked="0"/>
    </xf>
    <xf numFmtId="0" fontId="15" fillId="10" borderId="0" xfId="0" applyFont="1" applyFill="1" applyBorder="1" applyAlignment="1" applyProtection="1">
      <alignment horizontal="center" vertical="center"/>
      <protection locked="0"/>
    </xf>
    <xf numFmtId="3" fontId="15" fillId="10" borderId="0" xfId="0" applyNumberFormat="1" applyFont="1" applyFill="1" applyBorder="1" applyAlignment="1" applyProtection="1">
      <alignment horizontal="center" vertical="center"/>
      <protection locked="0"/>
    </xf>
    <xf numFmtId="3" fontId="15" fillId="10" borderId="0" xfId="0" applyNumberFormat="1" applyFont="1" applyFill="1" applyBorder="1" applyAlignment="1" applyProtection="1">
      <alignment vertical="center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/>
    </xf>
    <xf numFmtId="3" fontId="15" fillId="7" borderId="50" xfId="0" applyNumberFormat="1" applyFont="1" applyFill="1" applyBorder="1" applyAlignment="1" applyProtection="1">
      <alignment horizontal="center" vertical="center"/>
    </xf>
    <xf numFmtId="3" fontId="15" fillId="7" borderId="49" xfId="0" applyNumberFormat="1" applyFont="1" applyFill="1" applyBorder="1" applyAlignment="1" applyProtection="1">
      <alignment horizontal="center" vertical="center"/>
    </xf>
    <xf numFmtId="0" fontId="15" fillId="0" borderId="0" xfId="1" applyFont="1" applyProtection="1">
      <protection locked="0"/>
    </xf>
    <xf numFmtId="0" fontId="15" fillId="0" borderId="0" xfId="1" applyFont="1" applyAlignment="1" applyProtection="1">
      <alignment wrapText="1"/>
      <protection locked="0"/>
    </xf>
    <xf numFmtId="0" fontId="15" fillId="20" borderId="3" xfId="1" applyFont="1" applyFill="1" applyBorder="1" applyAlignment="1" applyProtection="1">
      <alignment horizontal="center" vertical="center" wrapText="1"/>
      <protection locked="0"/>
    </xf>
    <xf numFmtId="0" fontId="15" fillId="0" borderId="46" xfId="1" applyFont="1" applyBorder="1" applyAlignment="1" applyProtection="1">
      <alignment horizontal="left" wrapText="1"/>
      <protection locked="0"/>
    </xf>
    <xf numFmtId="0" fontId="18" fillId="0" borderId="3" xfId="2" applyFont="1" applyBorder="1" applyAlignment="1" applyProtection="1">
      <alignment horizontal="right" vertical="center" wrapText="1" readingOrder="2"/>
      <protection locked="0"/>
    </xf>
    <xf numFmtId="0" fontId="15" fillId="0" borderId="3" xfId="1" applyFont="1" applyBorder="1" applyProtection="1">
      <protection locked="0"/>
    </xf>
    <xf numFmtId="0" fontId="18" fillId="0" borderId="3" xfId="2" applyFont="1" applyBorder="1" applyAlignment="1" applyProtection="1">
      <alignment horizontal="center" vertical="center" wrapText="1" readingOrder="2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15" fillId="0" borderId="46" xfId="1" applyFont="1" applyBorder="1" applyAlignment="1" applyProtection="1">
      <alignment horizontal="right" wrapText="1"/>
      <protection locked="0"/>
    </xf>
    <xf numFmtId="0" fontId="18" fillId="0" borderId="3" xfId="2" applyFont="1" applyBorder="1" applyAlignment="1" applyProtection="1">
      <alignment horizontal="left" vertical="center" wrapText="1" readingOrder="2"/>
      <protection locked="0"/>
    </xf>
    <xf numFmtId="0" fontId="15" fillId="7" borderId="3" xfId="1" applyFont="1" applyFill="1" applyBorder="1" applyAlignment="1" applyProtection="1">
      <protection locked="0"/>
    </xf>
    <xf numFmtId="0" fontId="15" fillId="0" borderId="46" xfId="1" applyFont="1" applyBorder="1" applyAlignment="1" applyProtection="1">
      <alignment wrapText="1"/>
      <protection locked="0"/>
    </xf>
    <xf numFmtId="0" fontId="15" fillId="0" borderId="46" xfId="1" applyFont="1" applyBorder="1" applyAlignment="1" applyProtection="1">
      <alignment horizontal="right" vertical="center" wrapText="1"/>
      <protection locked="0"/>
    </xf>
    <xf numFmtId="0" fontId="15" fillId="21" borderId="49" xfId="1" applyFont="1" applyFill="1" applyBorder="1" applyAlignment="1" applyProtection="1">
      <alignment horizontal="center" vertical="center"/>
      <protection locked="0"/>
    </xf>
    <xf numFmtId="0" fontId="15" fillId="21" borderId="50" xfId="1" applyFont="1" applyFill="1" applyBorder="1" applyProtection="1">
      <protection locked="0"/>
    </xf>
    <xf numFmtId="0" fontId="15" fillId="0" borderId="3" xfId="1" applyFont="1" applyBorder="1" applyAlignment="1" applyProtection="1">
      <alignment horizontal="center" vertical="center"/>
    </xf>
    <xf numFmtId="0" fontId="15" fillId="0" borderId="47" xfId="1" applyFont="1" applyBorder="1" applyAlignment="1" applyProtection="1">
      <alignment horizontal="center" vertical="center"/>
    </xf>
    <xf numFmtId="0" fontId="15" fillId="7" borderId="3" xfId="1" applyFont="1" applyFill="1" applyBorder="1" applyAlignment="1" applyProtection="1">
      <alignment horizontal="center" vertical="center"/>
    </xf>
    <xf numFmtId="0" fontId="15" fillId="7" borderId="47" xfId="1" applyFont="1" applyFill="1" applyBorder="1" applyAlignment="1" applyProtection="1">
      <alignment horizontal="center" vertical="center"/>
    </xf>
    <xf numFmtId="0" fontId="15" fillId="7" borderId="3" xfId="1" applyFont="1" applyFill="1" applyBorder="1" applyAlignment="1" applyProtection="1"/>
    <xf numFmtId="0" fontId="15" fillId="21" borderId="49" xfId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9" borderId="3" xfId="0" applyFont="1" applyFill="1" applyBorder="1" applyAlignment="1" applyProtection="1">
      <alignment horizontal="center" vertical="center" wrapText="1"/>
      <protection locked="0"/>
    </xf>
    <xf numFmtId="0" fontId="15" fillId="9" borderId="3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 readingOrder="2"/>
      <protection locked="0"/>
    </xf>
    <xf numFmtId="0" fontId="16" fillId="0" borderId="3" xfId="0" applyFont="1" applyBorder="1" applyAlignment="1" applyProtection="1">
      <alignment horizontal="center" vertical="center" wrapText="1" readingOrder="2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 readingOrder="2"/>
      <protection locked="0"/>
    </xf>
    <xf numFmtId="0" fontId="16" fillId="0" borderId="0" xfId="0" applyFont="1" applyBorder="1" applyAlignment="1" applyProtection="1">
      <alignment horizontal="center" vertical="center" wrapText="1" readingOrder="2"/>
      <protection locked="0"/>
    </xf>
    <xf numFmtId="0" fontId="16" fillId="10" borderId="0" xfId="0" applyFont="1" applyFill="1" applyBorder="1" applyAlignment="1" applyProtection="1">
      <alignment horizontal="center" vertical="center" wrapText="1" readingOrder="2"/>
      <protection locked="0"/>
    </xf>
    <xf numFmtId="0" fontId="15" fillId="1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5" fillId="9" borderId="3" xfId="0" applyFont="1" applyFill="1" applyBorder="1" applyAlignment="1" applyProtection="1">
      <alignment horizontal="center" vertical="center" wrapText="1"/>
    </xf>
    <xf numFmtId="0" fontId="16" fillId="9" borderId="3" xfId="0" applyFont="1" applyFill="1" applyBorder="1" applyAlignment="1" applyProtection="1">
      <alignment horizontal="center" vertical="center" wrapText="1" readingOrder="2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 applyProtection="1">
      <alignment horizontal="center" vertical="center" wrapText="1" readingOrder="2"/>
    </xf>
    <xf numFmtId="0" fontId="16" fillId="6" borderId="49" xfId="0" applyFont="1" applyFill="1" applyBorder="1" applyAlignment="1" applyProtection="1">
      <alignment horizontal="center" vertical="center" wrapText="1" readingOrder="2"/>
    </xf>
    <xf numFmtId="0" fontId="15" fillId="9" borderId="49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 readingOrder="2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 readingOrder="2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3" fontId="24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4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25" fillId="0" borderId="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justify" readingOrder="2"/>
      <protection locked="0"/>
    </xf>
    <xf numFmtId="3" fontId="25" fillId="0" borderId="6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readingOrder="2"/>
      <protection locked="0"/>
    </xf>
    <xf numFmtId="0" fontId="10" fillId="0" borderId="0" xfId="0" applyFont="1" applyAlignment="1" applyProtection="1">
      <alignment horizontal="center" vertical="center" wrapText="1" readingOrder="2"/>
      <protection locked="0"/>
    </xf>
    <xf numFmtId="3" fontId="16" fillId="0" borderId="24" xfId="0" applyNumberFormat="1" applyFont="1" applyBorder="1" applyAlignment="1" applyProtection="1">
      <alignment horizontal="center" vertical="center" readingOrder="2"/>
      <protection locked="0"/>
    </xf>
    <xf numFmtId="3" fontId="16" fillId="0" borderId="23" xfId="0" applyNumberFormat="1" applyFont="1" applyBorder="1" applyAlignment="1" applyProtection="1">
      <alignment horizontal="center" vertical="center" readingOrder="2"/>
      <protection locked="0"/>
    </xf>
    <xf numFmtId="0" fontId="16" fillId="12" borderId="25" xfId="0" applyFont="1" applyFill="1" applyBorder="1" applyAlignment="1" applyProtection="1">
      <alignment horizontal="center" vertical="center"/>
      <protection locked="0"/>
    </xf>
    <xf numFmtId="0" fontId="16" fillId="12" borderId="32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 readingOrder="2"/>
      <protection locked="0"/>
    </xf>
    <xf numFmtId="0" fontId="14" fillId="0" borderId="39" xfId="0" applyFont="1" applyBorder="1" applyAlignment="1" applyProtection="1">
      <alignment horizontal="center" vertical="center" readingOrder="2"/>
      <protection locked="0"/>
    </xf>
    <xf numFmtId="0" fontId="14" fillId="0" borderId="2" xfId="0" applyFont="1" applyBorder="1" applyAlignment="1" applyProtection="1">
      <alignment horizontal="right" vertical="center" readingOrder="2"/>
      <protection locked="0"/>
    </xf>
    <xf numFmtId="0" fontId="14" fillId="0" borderId="5" xfId="0" applyFont="1" applyBorder="1" applyAlignment="1" applyProtection="1">
      <alignment horizontal="right" vertical="center" readingOrder="2"/>
      <protection locked="0"/>
    </xf>
    <xf numFmtId="0" fontId="14" fillId="0" borderId="29" xfId="0" applyFont="1" applyBorder="1" applyAlignment="1" applyProtection="1">
      <alignment horizontal="right" vertical="center" readingOrder="2"/>
      <protection locked="0"/>
    </xf>
    <xf numFmtId="0" fontId="13" fillId="0" borderId="10" xfId="0" applyFont="1" applyBorder="1" applyAlignment="1" applyProtection="1">
      <alignment horizontal="right" vertical="center" readingOrder="2"/>
      <protection locked="0"/>
    </xf>
    <xf numFmtId="0" fontId="13" fillId="0" borderId="5" xfId="0" applyFont="1" applyBorder="1" applyAlignment="1" applyProtection="1">
      <alignment horizontal="right" vertical="center" readingOrder="2"/>
      <protection locked="0"/>
    </xf>
    <xf numFmtId="0" fontId="13" fillId="0" borderId="29" xfId="0" applyFont="1" applyBorder="1" applyAlignment="1" applyProtection="1">
      <alignment horizontal="right" vertical="center" readingOrder="2"/>
      <protection locked="0"/>
    </xf>
    <xf numFmtId="0" fontId="16" fillId="0" borderId="1" xfId="0" applyFont="1" applyBorder="1" applyAlignment="1" applyProtection="1">
      <alignment horizontal="center" vertical="center" readingOrder="2"/>
      <protection locked="0"/>
    </xf>
    <xf numFmtId="0" fontId="16" fillId="0" borderId="0" xfId="0" applyFont="1" applyBorder="1" applyAlignment="1" applyProtection="1">
      <alignment horizontal="center" vertical="center" readingOrder="2"/>
      <protection locked="0"/>
    </xf>
    <xf numFmtId="0" fontId="16" fillId="0" borderId="17" xfId="0" applyFont="1" applyBorder="1" applyAlignment="1" applyProtection="1">
      <alignment horizontal="center" vertical="center" readingOrder="2"/>
      <protection locked="0"/>
    </xf>
    <xf numFmtId="0" fontId="16" fillId="0" borderId="28" xfId="0" applyFont="1" applyBorder="1" applyAlignment="1" applyProtection="1">
      <alignment horizontal="center" vertical="center" readingOrder="2"/>
      <protection locked="0"/>
    </xf>
    <xf numFmtId="0" fontId="16" fillId="12" borderId="26" xfId="0" applyFont="1" applyFill="1" applyBorder="1" applyAlignment="1" applyProtection="1">
      <alignment horizontal="center" vertical="center" wrapText="1"/>
      <protection locked="0"/>
    </xf>
    <xf numFmtId="0" fontId="16" fillId="12" borderId="9" xfId="0" applyFont="1" applyFill="1" applyBorder="1" applyAlignment="1" applyProtection="1">
      <alignment horizontal="center" vertical="center" wrapText="1"/>
      <protection locked="0"/>
    </xf>
    <xf numFmtId="0" fontId="16" fillId="12" borderId="25" xfId="0" applyFont="1" applyFill="1" applyBorder="1" applyAlignment="1" applyProtection="1">
      <alignment horizontal="center" vertical="center" wrapText="1"/>
      <protection locked="0"/>
    </xf>
    <xf numFmtId="0" fontId="16" fillId="12" borderId="32" xfId="0" applyFont="1" applyFill="1" applyBorder="1" applyAlignment="1" applyProtection="1">
      <alignment horizontal="center" vertical="center" wrapText="1"/>
      <protection locked="0"/>
    </xf>
    <xf numFmtId="3" fontId="16" fillId="12" borderId="38" xfId="0" applyNumberFormat="1" applyFont="1" applyFill="1" applyBorder="1" applyAlignment="1" applyProtection="1">
      <alignment horizontal="center" vertical="center" readingOrder="2"/>
      <protection locked="0"/>
    </xf>
    <xf numFmtId="3" fontId="16" fillId="12" borderId="39" xfId="0" applyNumberFormat="1" applyFont="1" applyFill="1" applyBorder="1" applyAlignment="1" applyProtection="1">
      <alignment horizontal="center" vertical="center" readingOrder="2"/>
      <protection locked="0"/>
    </xf>
    <xf numFmtId="3" fontId="16" fillId="0" borderId="35" xfId="0" applyNumberFormat="1" applyFont="1" applyBorder="1" applyAlignment="1" applyProtection="1">
      <alignment horizontal="center" vertical="center" readingOrder="2"/>
      <protection locked="0"/>
    </xf>
    <xf numFmtId="3" fontId="16" fillId="0" borderId="6" xfId="0" applyNumberFormat="1" applyFont="1" applyBorder="1" applyAlignment="1" applyProtection="1">
      <alignment horizontal="center" vertical="center" readingOrder="2"/>
      <protection locked="0"/>
    </xf>
    <xf numFmtId="0" fontId="12" fillId="0" borderId="46" xfId="0" applyFont="1" applyBorder="1" applyAlignment="1" applyProtection="1">
      <alignment horizontal="center" vertical="center" readingOrder="2"/>
      <protection locked="0"/>
    </xf>
    <xf numFmtId="0" fontId="12" fillId="0" borderId="3" xfId="0" applyFont="1" applyBorder="1" applyAlignment="1" applyProtection="1">
      <alignment horizontal="center" vertical="center" readingOrder="2"/>
      <protection locked="0"/>
    </xf>
    <xf numFmtId="0" fontId="18" fillId="12" borderId="44" xfId="0" applyFont="1" applyFill="1" applyBorder="1" applyAlignment="1" applyProtection="1">
      <alignment horizontal="center" vertical="center" wrapText="1"/>
      <protection locked="0"/>
    </xf>
    <xf numFmtId="0" fontId="18" fillId="12" borderId="45" xfId="0" applyFont="1" applyFill="1" applyBorder="1" applyAlignment="1" applyProtection="1">
      <alignment horizontal="center" vertical="center" wrapText="1"/>
      <protection locked="0"/>
    </xf>
    <xf numFmtId="0" fontId="33" fillId="12" borderId="44" xfId="0" applyFont="1" applyFill="1" applyBorder="1" applyAlignment="1" applyProtection="1">
      <alignment horizontal="center" vertical="center"/>
      <protection locked="0"/>
    </xf>
    <xf numFmtId="0" fontId="33" fillId="12" borderId="3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</xf>
    <xf numFmtId="0" fontId="28" fillId="13" borderId="3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 readingOrder="2"/>
      <protection locked="0"/>
    </xf>
    <xf numFmtId="0" fontId="13" fillId="0" borderId="77" xfId="0" applyFont="1" applyBorder="1" applyAlignment="1" applyProtection="1">
      <alignment horizontal="right" vertical="center" readingOrder="2"/>
      <protection locked="0"/>
    </xf>
    <xf numFmtId="0" fontId="12" fillId="0" borderId="79" xfId="0" applyFont="1" applyBorder="1" applyAlignment="1" applyProtection="1">
      <alignment horizontal="right"/>
      <protection locked="0"/>
    </xf>
    <xf numFmtId="0" fontId="15" fillId="0" borderId="7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77" xfId="0" applyFont="1" applyBorder="1" applyAlignment="1" applyProtection="1">
      <alignment horizontal="center"/>
      <protection locked="0"/>
    </xf>
    <xf numFmtId="0" fontId="33" fillId="3" borderId="48" xfId="0" applyFont="1" applyFill="1" applyBorder="1" applyAlignment="1" applyProtection="1">
      <alignment horizontal="center" vertical="center"/>
    </xf>
    <xf numFmtId="0" fontId="33" fillId="3" borderId="49" xfId="0" applyFont="1" applyFill="1" applyBorder="1" applyAlignment="1" applyProtection="1">
      <alignment horizontal="center" vertical="center"/>
    </xf>
    <xf numFmtId="0" fontId="12" fillId="10" borderId="64" xfId="0" applyFont="1" applyFill="1" applyBorder="1" applyAlignment="1" applyProtection="1">
      <alignment horizontal="right" vertical="center"/>
      <protection locked="0"/>
    </xf>
    <xf numFmtId="0" fontId="12" fillId="10" borderId="76" xfId="0" applyFont="1" applyFill="1" applyBorder="1" applyAlignment="1" applyProtection="1">
      <alignment horizontal="right" vertical="center"/>
      <protection locked="0"/>
    </xf>
    <xf numFmtId="0" fontId="34" fillId="17" borderId="46" xfId="0" applyFont="1" applyFill="1" applyBorder="1" applyAlignment="1" applyProtection="1">
      <alignment horizontal="center" vertical="center"/>
    </xf>
    <xf numFmtId="0" fontId="34" fillId="17" borderId="3" xfId="0" applyFont="1" applyFill="1" applyBorder="1" applyAlignment="1" applyProtection="1">
      <alignment horizontal="center" vertical="center"/>
    </xf>
    <xf numFmtId="0" fontId="35" fillId="2" borderId="46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center" vertical="center"/>
    </xf>
    <xf numFmtId="0" fontId="33" fillId="0" borderId="46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</xf>
    <xf numFmtId="0" fontId="32" fillId="13" borderId="46" xfId="0" applyFont="1" applyFill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 readingOrder="2"/>
      <protection locked="0"/>
    </xf>
    <xf numFmtId="0" fontId="14" fillId="0" borderId="45" xfId="0" applyFont="1" applyBorder="1" applyAlignment="1" applyProtection="1">
      <alignment horizontal="center" vertical="center" readingOrder="2"/>
      <protection locked="0"/>
    </xf>
    <xf numFmtId="0" fontId="14" fillId="0" borderId="3" xfId="0" applyFont="1" applyBorder="1" applyAlignment="1" applyProtection="1">
      <alignment horizontal="center" vertical="center" readingOrder="2"/>
      <protection locked="0"/>
    </xf>
    <xf numFmtId="0" fontId="14" fillId="0" borderId="47" xfId="0" applyFont="1" applyBorder="1" applyAlignment="1" applyProtection="1">
      <alignment horizontal="center" vertical="center" readingOrder="2"/>
      <protection locked="0"/>
    </xf>
    <xf numFmtId="0" fontId="28" fillId="12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readingOrder="2"/>
      <protection locked="0"/>
    </xf>
    <xf numFmtId="0" fontId="13" fillId="0" borderId="4" xfId="0" applyFont="1" applyBorder="1" applyAlignment="1" applyProtection="1">
      <alignment horizontal="center" vertical="center" readingOrder="2"/>
      <protection locked="0"/>
    </xf>
    <xf numFmtId="0" fontId="13" fillId="0" borderId="59" xfId="0" applyFont="1" applyBorder="1" applyAlignment="1" applyProtection="1">
      <alignment horizontal="center" vertical="center" readingOrder="2"/>
      <protection locked="0"/>
    </xf>
    <xf numFmtId="0" fontId="13" fillId="0" borderId="64" xfId="0" applyFont="1" applyBorder="1" applyAlignment="1" applyProtection="1">
      <alignment horizontal="center" vertical="center" readingOrder="2"/>
      <protection locked="0"/>
    </xf>
    <xf numFmtId="0" fontId="13" fillId="0" borderId="80" xfId="0" applyFont="1" applyBorder="1" applyAlignment="1" applyProtection="1">
      <alignment horizontal="center" vertical="center" readingOrder="2"/>
      <protection locked="0"/>
    </xf>
    <xf numFmtId="0" fontId="13" fillId="0" borderId="81" xfId="0" applyFont="1" applyBorder="1" applyAlignment="1" applyProtection="1">
      <alignment horizontal="center" vertical="center" readingOrder="2"/>
      <protection locked="0"/>
    </xf>
    <xf numFmtId="0" fontId="13" fillId="0" borderId="82" xfId="0" applyFont="1" applyBorder="1" applyAlignment="1" applyProtection="1">
      <alignment horizontal="center" vertical="center" readingOrder="2"/>
      <protection locked="0"/>
    </xf>
    <xf numFmtId="0" fontId="13" fillId="0" borderId="83" xfId="0" applyFont="1" applyBorder="1" applyAlignment="1" applyProtection="1">
      <alignment horizontal="center" vertical="center" readingOrder="2"/>
      <protection locked="0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/>
    </xf>
    <xf numFmtId="0" fontId="28" fillId="12" borderId="45" xfId="0" applyFont="1" applyFill="1" applyBorder="1" applyAlignment="1" applyProtection="1">
      <alignment horizontal="center"/>
    </xf>
    <xf numFmtId="0" fontId="34" fillId="12" borderId="44" xfId="0" applyFont="1" applyFill="1" applyBorder="1" applyAlignment="1" applyProtection="1">
      <alignment horizontal="center" vertical="center"/>
    </xf>
    <xf numFmtId="0" fontId="34" fillId="12" borderId="3" xfId="0" applyFont="1" applyFill="1" applyBorder="1" applyAlignment="1" applyProtection="1">
      <alignment horizontal="center" vertical="center"/>
    </xf>
    <xf numFmtId="0" fontId="28" fillId="12" borderId="3" xfId="0" applyFont="1" applyFill="1" applyBorder="1" applyAlignment="1" applyProtection="1">
      <alignment horizontal="center" vertical="center" wrapText="1"/>
    </xf>
    <xf numFmtId="0" fontId="28" fillId="12" borderId="47" xfId="0" applyFont="1" applyFill="1" applyBorder="1" applyAlignment="1" applyProtection="1">
      <alignment horizontal="center" vertical="center"/>
    </xf>
    <xf numFmtId="0" fontId="34" fillId="12" borderId="43" xfId="0" applyFont="1" applyFill="1" applyBorder="1" applyAlignment="1" applyProtection="1">
      <alignment horizontal="center" vertical="center"/>
    </xf>
    <xf numFmtId="0" fontId="34" fillId="12" borderId="46" xfId="0" applyFont="1" applyFill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right" vertical="center" readingOrder="2"/>
      <protection locked="0"/>
    </xf>
    <xf numFmtId="0" fontId="13" fillId="0" borderId="66" xfId="0" applyFont="1" applyBorder="1" applyAlignment="1" applyProtection="1">
      <alignment horizontal="right" vertical="center" readingOrder="2"/>
      <protection locked="0"/>
    </xf>
    <xf numFmtId="0" fontId="13" fillId="0" borderId="71" xfId="0" applyFont="1" applyBorder="1" applyAlignment="1" applyProtection="1">
      <alignment horizontal="right" vertical="center" readingOrder="2"/>
      <protection locked="0"/>
    </xf>
    <xf numFmtId="0" fontId="23" fillId="4" borderId="3" xfId="0" applyFont="1" applyFill="1" applyBorder="1" applyAlignment="1" applyProtection="1">
      <alignment horizontal="center" vertical="center"/>
      <protection locked="0"/>
    </xf>
    <xf numFmtId="3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 vertical="center" wrapText="1"/>
      <protection locked="0"/>
    </xf>
    <xf numFmtId="3" fontId="23" fillId="3" borderId="49" xfId="0" applyNumberFormat="1" applyFont="1" applyFill="1" applyBorder="1" applyAlignment="1" applyProtection="1">
      <alignment horizontal="center" vertical="center"/>
      <protection locked="0"/>
    </xf>
    <xf numFmtId="0" fontId="34" fillId="10" borderId="0" xfId="0" applyFont="1" applyFill="1" applyBorder="1" applyAlignment="1" applyProtection="1">
      <alignment horizontal="right" vertical="center"/>
      <protection locked="0"/>
    </xf>
    <xf numFmtId="0" fontId="34" fillId="10" borderId="4" xfId="0" applyFont="1" applyFill="1" applyBorder="1" applyAlignment="1" applyProtection="1">
      <alignment horizontal="right" vertical="center"/>
      <protection locked="0"/>
    </xf>
    <xf numFmtId="0" fontId="33" fillId="12" borderId="43" xfId="0" applyFont="1" applyFill="1" applyBorder="1" applyAlignment="1" applyProtection="1">
      <alignment horizontal="center" vertical="center"/>
      <protection locked="0"/>
    </xf>
    <xf numFmtId="0" fontId="33" fillId="12" borderId="46" xfId="0" applyFont="1" applyFill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33" fillId="12" borderId="44" xfId="0" applyFont="1" applyFill="1" applyBorder="1" applyAlignment="1" applyProtection="1">
      <alignment horizontal="center" vertical="center" wrapText="1"/>
      <protection locked="0"/>
    </xf>
    <xf numFmtId="0" fontId="33" fillId="12" borderId="3" xfId="0" applyFont="1" applyFill="1" applyBorder="1" applyAlignment="1" applyProtection="1">
      <alignment horizontal="center" vertical="center" wrapText="1"/>
      <protection locked="0"/>
    </xf>
    <xf numFmtId="3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readingOrder="2"/>
      <protection locked="0"/>
    </xf>
    <xf numFmtId="0" fontId="11" fillId="0" borderId="27" xfId="0" applyFont="1" applyBorder="1" applyAlignment="1" applyProtection="1">
      <alignment horizontal="center" vertical="center" readingOrder="2"/>
      <protection locked="0"/>
    </xf>
    <xf numFmtId="0" fontId="11" fillId="0" borderId="0" xfId="0" applyFont="1" applyBorder="1" applyAlignment="1" applyProtection="1">
      <alignment horizontal="center" vertical="center" readingOrder="2"/>
      <protection locked="0"/>
    </xf>
    <xf numFmtId="0" fontId="11" fillId="0" borderId="4" xfId="0" applyFont="1" applyBorder="1" applyAlignment="1" applyProtection="1">
      <alignment horizontal="center" vertical="center" readingOrder="2"/>
      <protection locked="0"/>
    </xf>
    <xf numFmtId="0" fontId="13" fillId="0" borderId="55" xfId="0" applyFont="1" applyBorder="1" applyAlignment="1" applyProtection="1">
      <alignment horizontal="left" vertical="center" readingOrder="2"/>
      <protection locked="0"/>
    </xf>
    <xf numFmtId="0" fontId="13" fillId="0" borderId="53" xfId="0" applyFont="1" applyBorder="1" applyAlignment="1" applyProtection="1">
      <alignment horizontal="left" vertical="center" readingOrder="2"/>
      <protection locked="0"/>
    </xf>
    <xf numFmtId="0" fontId="13" fillId="0" borderId="54" xfId="0" applyFont="1" applyBorder="1" applyAlignment="1" applyProtection="1">
      <alignment horizontal="left" vertical="center" readingOrder="2"/>
      <protection locked="0"/>
    </xf>
    <xf numFmtId="0" fontId="18" fillId="12" borderId="47" xfId="0" applyFont="1" applyFill="1" applyBorder="1" applyAlignment="1" applyProtection="1">
      <alignment horizontal="center" vertical="center" wrapText="1"/>
      <protection locked="0"/>
    </xf>
    <xf numFmtId="0" fontId="18" fillId="12" borderId="4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right" vertical="center" readingOrder="2"/>
      <protection locked="0"/>
    </xf>
    <xf numFmtId="0" fontId="13" fillId="0" borderId="15" xfId="0" applyFont="1" applyBorder="1" applyAlignment="1" applyProtection="1">
      <alignment horizontal="right" vertical="center" readingOrder="2"/>
      <protection locked="0"/>
    </xf>
    <xf numFmtId="0" fontId="13" fillId="0" borderId="20" xfId="0" applyFont="1" applyBorder="1" applyAlignment="1" applyProtection="1">
      <alignment horizontal="right" vertical="center" readingOrder="2"/>
      <protection locked="0"/>
    </xf>
    <xf numFmtId="0" fontId="13" fillId="0" borderId="17" xfId="0" applyFont="1" applyBorder="1" applyAlignment="1" applyProtection="1">
      <alignment horizontal="right" vertical="center" readingOrder="2"/>
      <protection locked="0"/>
    </xf>
    <xf numFmtId="0" fontId="13" fillId="0" borderId="28" xfId="0" applyFont="1" applyBorder="1" applyAlignment="1" applyProtection="1">
      <alignment horizontal="right" vertical="center" readingOrder="2"/>
      <protection locked="0"/>
    </xf>
    <xf numFmtId="0" fontId="14" fillId="0" borderId="16" xfId="0" applyFont="1" applyBorder="1" applyAlignment="1" applyProtection="1">
      <alignment horizontal="center" vertical="center" readingOrder="2"/>
      <protection locked="0"/>
    </xf>
    <xf numFmtId="0" fontId="14" fillId="0" borderId="17" xfId="0" applyFont="1" applyBorder="1" applyAlignment="1" applyProtection="1">
      <alignment horizontal="center" vertical="center" readingOrder="2"/>
      <protection locked="0"/>
    </xf>
    <xf numFmtId="0" fontId="13" fillId="0" borderId="7" xfId="0" applyFont="1" applyBorder="1" applyAlignment="1" applyProtection="1">
      <alignment horizontal="center" vertical="center" readingOrder="2"/>
      <protection locked="0"/>
    </xf>
    <xf numFmtId="0" fontId="13" fillId="0" borderId="11" xfId="0" applyFont="1" applyBorder="1" applyAlignment="1" applyProtection="1">
      <alignment horizontal="center" vertical="center" readingOrder="2"/>
      <protection locked="0"/>
    </xf>
    <xf numFmtId="0" fontId="13" fillId="0" borderId="1" xfId="0" applyFont="1" applyBorder="1" applyAlignment="1" applyProtection="1">
      <alignment horizontal="center" vertical="center" readingOrder="2"/>
      <protection locked="0"/>
    </xf>
    <xf numFmtId="0" fontId="18" fillId="12" borderId="43" xfId="0" applyFont="1" applyFill="1" applyBorder="1" applyAlignment="1" applyProtection="1">
      <alignment horizontal="center" vertical="center" wrapText="1"/>
      <protection locked="0"/>
    </xf>
    <xf numFmtId="0" fontId="18" fillId="12" borderId="46" xfId="0" applyFont="1" applyFill="1" applyBorder="1" applyAlignment="1" applyProtection="1">
      <alignment horizontal="center" vertical="center" wrapText="1"/>
      <protection locked="0"/>
    </xf>
    <xf numFmtId="0" fontId="18" fillId="12" borderId="3" xfId="0" applyFont="1" applyFill="1" applyBorder="1" applyAlignment="1" applyProtection="1">
      <alignment horizontal="center" vertical="center"/>
      <protection locked="0"/>
    </xf>
    <xf numFmtId="0" fontId="16" fillId="16" borderId="3" xfId="0" applyFont="1" applyFill="1" applyBorder="1" applyAlignment="1" applyProtection="1">
      <alignment horizontal="center" vertical="center" readingOrder="2"/>
    </xf>
    <xf numFmtId="0" fontId="16" fillId="10" borderId="3" xfId="0" applyFont="1" applyFill="1" applyBorder="1" applyAlignment="1" applyProtection="1">
      <alignment horizontal="center" vertical="center" readingOrder="2"/>
    </xf>
    <xf numFmtId="0" fontId="18" fillId="10" borderId="3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2" borderId="48" xfId="0" applyFont="1" applyFill="1" applyBorder="1" applyAlignment="1" applyProtection="1">
      <alignment horizontal="center" vertical="center" readingOrder="2"/>
      <protection locked="0"/>
    </xf>
    <xf numFmtId="0" fontId="16" fillId="2" borderId="49" xfId="0" applyFont="1" applyFill="1" applyBorder="1" applyAlignment="1" applyProtection="1">
      <alignment horizontal="center" vertical="center" readingOrder="2"/>
      <protection locked="0"/>
    </xf>
    <xf numFmtId="0" fontId="37" fillId="12" borderId="4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37" fillId="12" borderId="3" xfId="0" applyFont="1" applyFill="1" applyBorder="1" applyAlignment="1" applyProtection="1">
      <alignment horizontal="center" vertical="center" wrapText="1"/>
      <protection locked="0"/>
    </xf>
    <xf numFmtId="0" fontId="37" fillId="12" borderId="2" xfId="0" applyFont="1" applyFill="1" applyBorder="1" applyAlignment="1" applyProtection="1">
      <alignment horizontal="center" vertical="center" wrapText="1"/>
      <protection locked="0"/>
    </xf>
    <xf numFmtId="0" fontId="37" fillId="12" borderId="5" xfId="0" applyFont="1" applyFill="1" applyBorder="1" applyAlignment="1" applyProtection="1">
      <alignment horizontal="center" vertical="center" wrapText="1"/>
      <protection locked="0"/>
    </xf>
    <xf numFmtId="0" fontId="37" fillId="12" borderId="31" xfId="0" applyFont="1" applyFill="1" applyBorder="1" applyAlignment="1" applyProtection="1">
      <alignment horizontal="center" vertical="center" wrapText="1"/>
      <protection locked="0"/>
    </xf>
    <xf numFmtId="0" fontId="36" fillId="12" borderId="56" xfId="0" applyFont="1" applyFill="1" applyBorder="1" applyAlignment="1" applyProtection="1">
      <alignment horizontal="center" vertical="center" readingOrder="2"/>
      <protection locked="0"/>
    </xf>
    <xf numFmtId="0" fontId="36" fillId="12" borderId="57" xfId="0" applyFont="1" applyFill="1" applyBorder="1" applyAlignment="1" applyProtection="1">
      <alignment horizontal="center" vertical="center" readingOrder="2"/>
      <protection locked="0"/>
    </xf>
    <xf numFmtId="0" fontId="36" fillId="12" borderId="58" xfId="0" applyFont="1" applyFill="1" applyBorder="1" applyAlignment="1" applyProtection="1">
      <alignment horizontal="center" vertical="center" readingOrder="2"/>
      <protection locked="0"/>
    </xf>
    <xf numFmtId="0" fontId="37" fillId="12" borderId="19" xfId="0" applyFont="1" applyFill="1" applyBorder="1" applyAlignment="1" applyProtection="1">
      <alignment horizontal="center" vertical="center" wrapText="1"/>
      <protection locked="0"/>
    </xf>
    <xf numFmtId="0" fontId="37" fillId="12" borderId="21" xfId="0" applyFont="1" applyFill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readingOrder="2"/>
      <protection locked="0"/>
    </xf>
    <xf numFmtId="0" fontId="22" fillId="0" borderId="27" xfId="0" applyFont="1" applyBorder="1" applyAlignment="1" applyProtection="1">
      <alignment horizontal="center" vertical="center" readingOrder="2"/>
      <protection locked="0"/>
    </xf>
    <xf numFmtId="0" fontId="22" fillId="0" borderId="0" xfId="0" applyFont="1" applyBorder="1" applyAlignment="1" applyProtection="1">
      <alignment horizontal="center" vertical="center" readingOrder="2"/>
      <protection locked="0"/>
    </xf>
    <xf numFmtId="0" fontId="22" fillId="0" borderId="4" xfId="0" applyFont="1" applyBorder="1" applyAlignment="1" applyProtection="1">
      <alignment horizontal="center" vertical="center" readingOrder="2"/>
      <protection locked="0"/>
    </xf>
    <xf numFmtId="0" fontId="23" fillId="0" borderId="17" xfId="0" applyFont="1" applyBorder="1" applyAlignment="1" applyProtection="1">
      <alignment horizontal="right" vertical="center"/>
      <protection locked="0"/>
    </xf>
    <xf numFmtId="0" fontId="23" fillId="0" borderId="28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horizontal="right" vertical="center" readingOrder="2"/>
      <protection locked="0"/>
    </xf>
    <xf numFmtId="0" fontId="22" fillId="0" borderId="15" xfId="0" applyFont="1" applyBorder="1" applyAlignment="1" applyProtection="1">
      <alignment horizontal="right" vertical="center" readingOrder="2"/>
      <protection locked="0"/>
    </xf>
    <xf numFmtId="0" fontId="22" fillId="0" borderId="20" xfId="0" applyFont="1" applyBorder="1" applyAlignment="1" applyProtection="1">
      <alignment horizontal="right" vertical="center" readingOrder="2"/>
      <protection locked="0"/>
    </xf>
    <xf numFmtId="0" fontId="16" fillId="0" borderId="1" xfId="0" applyFont="1" applyBorder="1" applyAlignment="1" applyProtection="1">
      <alignment horizontal="left" vertical="center" readingOrder="2"/>
      <protection locked="0"/>
    </xf>
    <xf numFmtId="0" fontId="16" fillId="0" borderId="0" xfId="0" applyFont="1" applyBorder="1" applyAlignment="1" applyProtection="1">
      <alignment horizontal="left" vertical="center" readingOrder="2"/>
      <protection locked="0"/>
    </xf>
    <xf numFmtId="0" fontId="16" fillId="0" borderId="4" xfId="0" applyFont="1" applyBorder="1" applyAlignment="1" applyProtection="1">
      <alignment horizontal="left" vertical="center" readingOrder="2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 wrapText="1" readingOrder="2"/>
      <protection locked="0"/>
    </xf>
    <xf numFmtId="0" fontId="12" fillId="0" borderId="80" xfId="0" applyFont="1" applyBorder="1" applyAlignment="1" applyProtection="1">
      <alignment horizontal="center" vertical="center" wrapText="1" readingOrder="2"/>
      <protection locked="0"/>
    </xf>
    <xf numFmtId="0" fontId="12" fillId="0" borderId="81" xfId="0" applyFont="1" applyBorder="1" applyAlignment="1" applyProtection="1">
      <alignment horizontal="center" vertical="center" wrapText="1" readingOrder="2"/>
      <protection locked="0"/>
    </xf>
    <xf numFmtId="0" fontId="12" fillId="0" borderId="83" xfId="0" applyFont="1" applyBorder="1" applyAlignment="1" applyProtection="1">
      <alignment horizontal="center" vertical="center" wrapText="1" readingOrder="2"/>
      <protection locked="0"/>
    </xf>
    <xf numFmtId="0" fontId="16" fillId="12" borderId="44" xfId="0" applyFont="1" applyFill="1" applyBorder="1" applyAlignment="1" applyProtection="1">
      <alignment horizontal="center" vertical="center" readingOrder="2"/>
      <protection locked="0"/>
    </xf>
    <xf numFmtId="0" fontId="16" fillId="12" borderId="3" xfId="0" applyFont="1" applyFill="1" applyBorder="1" applyAlignment="1" applyProtection="1">
      <alignment horizontal="center" vertical="center" readingOrder="2"/>
      <protection locked="0"/>
    </xf>
    <xf numFmtId="0" fontId="18" fillId="12" borderId="43" xfId="0" applyFont="1" applyFill="1" applyBorder="1" applyAlignment="1" applyProtection="1">
      <alignment horizontal="center" vertical="center"/>
      <protection locked="0"/>
    </xf>
    <xf numFmtId="0" fontId="18" fillId="12" borderId="46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 readingOrder="2"/>
      <protection locked="0"/>
    </xf>
    <xf numFmtId="0" fontId="22" fillId="0" borderId="56" xfId="0" applyFont="1" applyBorder="1" applyAlignment="1" applyProtection="1">
      <alignment horizontal="center" vertical="center" readingOrder="2"/>
      <protection locked="0"/>
    </xf>
    <xf numFmtId="0" fontId="22" fillId="0" borderId="45" xfId="0" applyFont="1" applyBorder="1" applyAlignment="1" applyProtection="1">
      <alignment horizontal="center" vertical="center" readingOrder="2"/>
      <protection locked="0"/>
    </xf>
    <xf numFmtId="0" fontId="22" fillId="0" borderId="3" xfId="0" applyFont="1" applyBorder="1" applyAlignment="1" applyProtection="1">
      <alignment horizontal="center" vertical="center" readingOrder="2"/>
      <protection locked="0"/>
    </xf>
    <xf numFmtId="0" fontId="22" fillId="0" borderId="2" xfId="0" applyFont="1" applyBorder="1" applyAlignment="1" applyProtection="1">
      <alignment horizontal="center" vertical="center" readingOrder="2"/>
      <protection locked="0"/>
    </xf>
    <xf numFmtId="0" fontId="22" fillId="0" borderId="47" xfId="0" applyFont="1" applyBorder="1" applyAlignment="1" applyProtection="1">
      <alignment horizontal="center" vertical="center" readingOrder="2"/>
      <protection locked="0"/>
    </xf>
    <xf numFmtId="0" fontId="22" fillId="0" borderId="65" xfId="0" applyFont="1" applyBorder="1" applyAlignment="1" applyProtection="1">
      <alignment horizontal="right" vertical="center" wrapText="1" readingOrder="2"/>
      <protection locked="0"/>
    </xf>
    <xf numFmtId="0" fontId="22" fillId="0" borderId="66" xfId="0" applyFont="1" applyBorder="1" applyAlignment="1" applyProtection="1">
      <alignment horizontal="right" vertical="center" wrapText="1" readingOrder="2"/>
      <protection locked="0"/>
    </xf>
    <xf numFmtId="0" fontId="22" fillId="0" borderId="71" xfId="0" applyFont="1" applyBorder="1" applyAlignment="1" applyProtection="1">
      <alignment horizontal="right" vertical="center" wrapText="1" readingOrder="2"/>
      <protection locked="0"/>
    </xf>
    <xf numFmtId="0" fontId="21" fillId="0" borderId="48" xfId="0" applyFont="1" applyBorder="1" applyAlignment="1" applyProtection="1">
      <alignment horizontal="center" vertical="center" readingOrder="2"/>
      <protection locked="0"/>
    </xf>
    <xf numFmtId="0" fontId="21" fillId="0" borderId="49" xfId="0" applyFont="1" applyBorder="1" applyAlignment="1" applyProtection="1">
      <alignment horizontal="center" vertical="center" readingOrder="2"/>
      <protection locked="0"/>
    </xf>
    <xf numFmtId="0" fontId="22" fillId="0" borderId="0" xfId="0" applyFont="1" applyBorder="1" applyAlignment="1" applyProtection="1">
      <alignment horizontal="left" vertical="center" readingOrder="2"/>
      <protection locked="0"/>
    </xf>
    <xf numFmtId="0" fontId="22" fillId="0" borderId="4" xfId="0" applyFont="1" applyBorder="1" applyAlignment="1" applyProtection="1">
      <alignment horizontal="left" vertical="center" readingOrder="2"/>
      <protection locked="0"/>
    </xf>
    <xf numFmtId="0" fontId="16" fillId="12" borderId="45" xfId="0" applyFont="1" applyFill="1" applyBorder="1" applyAlignment="1" applyProtection="1">
      <alignment horizontal="center" vertical="center" readingOrder="2"/>
      <protection locked="0"/>
    </xf>
    <xf numFmtId="0" fontId="16" fillId="0" borderId="44" xfId="0" applyFont="1" applyBorder="1" applyAlignment="1" applyProtection="1">
      <alignment horizontal="center" vertical="center" readingOrder="2"/>
      <protection locked="0"/>
    </xf>
    <xf numFmtId="0" fontId="16" fillId="0" borderId="45" xfId="0" applyFont="1" applyBorder="1" applyAlignment="1" applyProtection="1">
      <alignment horizontal="center" vertical="center" readingOrder="2"/>
      <protection locked="0"/>
    </xf>
    <xf numFmtId="0" fontId="16" fillId="0" borderId="43" xfId="0" applyFont="1" applyBorder="1" applyAlignment="1" applyProtection="1">
      <alignment horizontal="center" vertical="center" wrapText="1" readingOrder="2"/>
      <protection locked="0"/>
    </xf>
    <xf numFmtId="0" fontId="16" fillId="0" borderId="44" xfId="0" applyFont="1" applyBorder="1" applyAlignment="1" applyProtection="1">
      <alignment horizontal="center" vertical="center" wrapText="1" readingOrder="2"/>
      <protection locked="0"/>
    </xf>
    <xf numFmtId="0" fontId="15" fillId="12" borderId="44" xfId="0" applyFont="1" applyFill="1" applyBorder="1" applyAlignment="1" applyProtection="1">
      <alignment horizontal="center" vertical="center"/>
      <protection locked="0"/>
    </xf>
    <xf numFmtId="0" fontId="15" fillId="12" borderId="3" xfId="0" applyFont="1" applyFill="1" applyBorder="1" applyAlignment="1" applyProtection="1">
      <alignment horizontal="center" vertical="center"/>
      <protection locked="0"/>
    </xf>
    <xf numFmtId="0" fontId="15" fillId="12" borderId="45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12" borderId="43" xfId="0" applyFont="1" applyFill="1" applyBorder="1" applyAlignment="1" applyProtection="1">
      <alignment horizontal="center" vertical="center"/>
      <protection locked="0"/>
    </xf>
    <xf numFmtId="0" fontId="15" fillId="12" borderId="46" xfId="0" applyFont="1" applyFill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right" vertical="center" readingOrder="2"/>
      <protection locked="0"/>
    </xf>
    <xf numFmtId="0" fontId="16" fillId="0" borderId="50" xfId="0" applyFont="1" applyBorder="1" applyAlignment="1" applyProtection="1">
      <alignment horizontal="right" vertical="center" readingOrder="2"/>
      <protection locked="0"/>
    </xf>
    <xf numFmtId="0" fontId="16" fillId="0" borderId="16" xfId="0" applyFont="1" applyBorder="1" applyAlignment="1" applyProtection="1">
      <alignment horizontal="right" vertical="center" readingOrder="2"/>
      <protection locked="0"/>
    </xf>
    <xf numFmtId="0" fontId="16" fillId="0" borderId="17" xfId="0" applyFont="1" applyBorder="1" applyAlignment="1" applyProtection="1">
      <alignment horizontal="right" vertical="center" readingOrder="2"/>
      <protection locked="0"/>
    </xf>
    <xf numFmtId="0" fontId="16" fillId="0" borderId="28" xfId="0" applyFont="1" applyBorder="1" applyAlignment="1" applyProtection="1">
      <alignment horizontal="right" vertical="center" readingOrder="2"/>
      <protection locked="0"/>
    </xf>
    <xf numFmtId="0" fontId="15" fillId="7" borderId="48" xfId="0" applyFont="1" applyFill="1" applyBorder="1" applyAlignment="1" applyProtection="1">
      <alignment horizontal="center" vertical="center"/>
      <protection locked="0"/>
    </xf>
    <xf numFmtId="0" fontId="15" fillId="7" borderId="49" xfId="0" applyFont="1" applyFill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 readingOrder="2"/>
      <protection locked="0"/>
    </xf>
    <xf numFmtId="0" fontId="16" fillId="0" borderId="49" xfId="0" applyFont="1" applyBorder="1" applyAlignment="1" applyProtection="1">
      <alignment horizontal="center" vertical="center" readingOrder="2"/>
      <protection locked="0"/>
    </xf>
    <xf numFmtId="0" fontId="16" fillId="0" borderId="4" xfId="0" applyFont="1" applyBorder="1" applyAlignment="1" applyProtection="1">
      <alignment horizontal="center" vertical="center" readingOrder="2"/>
      <protection locked="0"/>
    </xf>
    <xf numFmtId="0" fontId="16" fillId="0" borderId="59" xfId="0" applyFont="1" applyBorder="1" applyAlignment="1" applyProtection="1">
      <alignment horizontal="center" vertical="center" readingOrder="2"/>
      <protection locked="0"/>
    </xf>
    <xf numFmtId="0" fontId="16" fillId="0" borderId="64" xfId="0" applyFont="1" applyBorder="1" applyAlignment="1" applyProtection="1">
      <alignment horizontal="center" vertical="center" readingOrder="2"/>
      <protection locked="0"/>
    </xf>
    <xf numFmtId="0" fontId="16" fillId="0" borderId="80" xfId="0" applyFont="1" applyBorder="1" applyAlignment="1" applyProtection="1">
      <alignment horizontal="center" vertical="center" readingOrder="2"/>
      <protection locked="0"/>
    </xf>
    <xf numFmtId="0" fontId="16" fillId="0" borderId="81" xfId="0" applyFont="1" applyBorder="1" applyAlignment="1" applyProtection="1">
      <alignment horizontal="center" vertical="center" readingOrder="2"/>
      <protection locked="0"/>
    </xf>
    <xf numFmtId="0" fontId="16" fillId="0" borderId="82" xfId="0" applyFont="1" applyBorder="1" applyAlignment="1" applyProtection="1">
      <alignment horizontal="center" vertical="center" readingOrder="2"/>
      <protection locked="0"/>
    </xf>
    <xf numFmtId="0" fontId="16" fillId="0" borderId="83" xfId="0" applyFont="1" applyBorder="1" applyAlignment="1" applyProtection="1">
      <alignment horizontal="center" vertical="center" readingOrder="2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20" borderId="44" xfId="1" applyFont="1" applyFill="1" applyBorder="1" applyAlignment="1" applyProtection="1">
      <alignment horizontal="center" vertical="center" wrapText="1"/>
      <protection locked="0"/>
    </xf>
    <xf numFmtId="0" fontId="15" fillId="20" borderId="3" xfId="1" applyFont="1" applyFill="1" applyBorder="1" applyAlignment="1" applyProtection="1">
      <alignment horizontal="center" vertical="center" wrapText="1"/>
      <protection locked="0"/>
    </xf>
    <xf numFmtId="0" fontId="15" fillId="20" borderId="45" xfId="1" applyFont="1" applyFill="1" applyBorder="1" applyAlignment="1" applyProtection="1">
      <alignment horizontal="center" vertical="center" wrapText="1"/>
      <protection locked="0"/>
    </xf>
    <xf numFmtId="0" fontId="15" fillId="20" borderId="47" xfId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7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readingOrder="2"/>
      <protection locked="0"/>
    </xf>
    <xf numFmtId="0" fontId="16" fillId="0" borderId="47" xfId="0" applyFont="1" applyBorder="1" applyAlignment="1" applyProtection="1">
      <alignment horizontal="center" vertical="center" readingOrder="2"/>
      <protection locked="0"/>
    </xf>
    <xf numFmtId="0" fontId="16" fillId="0" borderId="46" xfId="0" applyFont="1" applyBorder="1" applyAlignment="1" applyProtection="1">
      <alignment horizontal="center" vertical="center" readingOrder="2"/>
      <protection locked="0"/>
    </xf>
    <xf numFmtId="0" fontId="15" fillId="7" borderId="46" xfId="1" applyFont="1" applyFill="1" applyBorder="1" applyAlignment="1" applyProtection="1">
      <alignment horizontal="center"/>
      <protection locked="0"/>
    </xf>
    <xf numFmtId="0" fontId="15" fillId="7" borderId="3" xfId="1" applyFont="1" applyFill="1" applyBorder="1" applyAlignment="1" applyProtection="1">
      <alignment horizontal="center"/>
      <protection locked="0"/>
    </xf>
    <xf numFmtId="0" fontId="31" fillId="0" borderId="48" xfId="0" applyFont="1" applyBorder="1" applyAlignment="1" applyProtection="1">
      <alignment horizontal="right" vertical="center" readingOrder="2"/>
      <protection locked="0"/>
    </xf>
    <xf numFmtId="0" fontId="31" fillId="0" borderId="49" xfId="0" applyFont="1" applyBorder="1" applyAlignment="1" applyProtection="1">
      <alignment horizontal="right" vertical="center" readingOrder="2"/>
      <protection locked="0"/>
    </xf>
    <xf numFmtId="0" fontId="31" fillId="0" borderId="50" xfId="0" applyFont="1" applyBorder="1" applyAlignment="1" applyProtection="1">
      <alignment horizontal="right" vertical="center" readingOrder="2"/>
      <protection locked="0"/>
    </xf>
    <xf numFmtId="0" fontId="15" fillId="21" borderId="48" xfId="1" applyFont="1" applyFill="1" applyBorder="1" applyAlignment="1" applyProtection="1">
      <alignment horizontal="center"/>
    </xf>
    <xf numFmtId="0" fontId="15" fillId="21" borderId="49" xfId="1" applyFont="1" applyFill="1" applyBorder="1" applyAlignment="1" applyProtection="1">
      <alignment horizontal="center"/>
    </xf>
    <xf numFmtId="0" fontId="15" fillId="7" borderId="46" xfId="1" applyFont="1" applyFill="1" applyBorder="1" applyAlignment="1" applyProtection="1">
      <alignment horizontal="center"/>
    </xf>
    <xf numFmtId="0" fontId="15" fillId="7" borderId="3" xfId="1" applyFont="1" applyFill="1" applyBorder="1" applyAlignment="1" applyProtection="1">
      <alignment horizontal="center"/>
    </xf>
    <xf numFmtId="0" fontId="15" fillId="20" borderId="43" xfId="1" applyFont="1" applyFill="1" applyBorder="1" applyAlignment="1" applyProtection="1">
      <alignment horizontal="center" vertical="center" wrapText="1"/>
      <protection locked="0"/>
    </xf>
    <xf numFmtId="0" fontId="15" fillId="20" borderId="46" xfId="1" applyFont="1" applyFill="1" applyBorder="1" applyAlignment="1" applyProtection="1">
      <alignment horizontal="center" vertical="center" wrapText="1"/>
      <protection locked="0"/>
    </xf>
    <xf numFmtId="0" fontId="16" fillId="5" borderId="4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47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 readingOrder="2"/>
      <protection locked="0"/>
    </xf>
    <xf numFmtId="0" fontId="16" fillId="0" borderId="52" xfId="0" applyFont="1" applyBorder="1" applyAlignment="1" applyProtection="1">
      <alignment horizontal="center" vertical="center" readingOrder="2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6" fillId="5" borderId="43" xfId="0" applyFont="1" applyFill="1" applyBorder="1" applyAlignment="1" applyProtection="1">
      <alignment horizontal="center" vertical="center" wrapText="1"/>
      <protection locked="0"/>
    </xf>
    <xf numFmtId="0" fontId="16" fillId="5" borderId="44" xfId="0" applyFont="1" applyFill="1" applyBorder="1" applyAlignment="1" applyProtection="1">
      <alignment horizontal="center" vertical="center" wrapText="1"/>
      <protection locked="0"/>
    </xf>
    <xf numFmtId="0" fontId="16" fillId="5" borderId="45" xfId="0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Border="1" applyAlignment="1" applyProtection="1">
      <alignment horizontal="center" vertical="center" readingOrder="2"/>
      <protection locked="0"/>
    </xf>
    <xf numFmtId="0" fontId="16" fillId="0" borderId="63" xfId="0" applyFont="1" applyBorder="1" applyAlignment="1" applyProtection="1">
      <alignment horizontal="center" vertical="center" readingOrder="2"/>
      <protection locked="0"/>
    </xf>
    <xf numFmtId="0" fontId="16" fillId="0" borderId="63" xfId="0" applyFont="1" applyBorder="1" applyAlignment="1" applyProtection="1">
      <alignment horizontal="center" vertical="justify" readingOrder="2"/>
      <protection locked="0"/>
    </xf>
    <xf numFmtId="0" fontId="18" fillId="0" borderId="63" xfId="0" applyFont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 readingOrder="2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6" borderId="49" xfId="0" applyFont="1" applyFill="1" applyBorder="1" applyAlignment="1" applyProtection="1">
      <alignment horizontal="center" vertical="center" wrapText="1" readingOrder="2"/>
    </xf>
    <xf numFmtId="0" fontId="16" fillId="6" borderId="50" xfId="0" applyFont="1" applyFill="1" applyBorder="1" applyAlignment="1" applyProtection="1">
      <alignment horizontal="center" vertical="center" wrapText="1" readingOrder="2"/>
    </xf>
    <xf numFmtId="0" fontId="15" fillId="0" borderId="47" xfId="0" applyFont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47" xfId="0" applyFont="1" applyFill="1" applyBorder="1" applyAlignment="1" applyProtection="1">
      <alignment horizontal="center" vertical="center" wrapText="1"/>
      <protection locked="0"/>
    </xf>
    <xf numFmtId="0" fontId="16" fillId="10" borderId="65" xfId="0" applyFont="1" applyFill="1" applyBorder="1" applyAlignment="1" applyProtection="1">
      <alignment horizontal="center" vertical="center" wrapText="1" readingOrder="2"/>
    </xf>
    <xf numFmtId="0" fontId="16" fillId="10" borderId="66" xfId="0" applyFont="1" applyFill="1" applyBorder="1" applyAlignment="1" applyProtection="1">
      <alignment horizontal="center" vertical="center" wrapText="1" readingOrder="2"/>
    </xf>
    <xf numFmtId="0" fontId="16" fillId="10" borderId="72" xfId="0" applyFont="1" applyFill="1" applyBorder="1" applyAlignment="1" applyProtection="1">
      <alignment horizontal="center" vertical="center" wrapText="1" readingOrder="2"/>
    </xf>
    <xf numFmtId="0" fontId="16" fillId="0" borderId="65" xfId="0" applyFont="1" applyFill="1" applyBorder="1" applyAlignment="1" applyProtection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</xf>
    <xf numFmtId="0" fontId="16" fillId="0" borderId="72" xfId="0" applyFont="1" applyFill="1" applyBorder="1" applyAlignment="1" applyProtection="1">
      <alignment horizontal="center" vertical="center" wrapText="1"/>
    </xf>
    <xf numFmtId="0" fontId="16" fillId="0" borderId="65" xfId="0" applyFont="1" applyBorder="1" applyAlignment="1" applyProtection="1">
      <alignment horizontal="center" vertical="center" wrapText="1" readingOrder="2"/>
    </xf>
    <xf numFmtId="0" fontId="16" fillId="0" borderId="66" xfId="0" applyFont="1" applyBorder="1" applyAlignment="1" applyProtection="1">
      <alignment horizontal="center" vertical="center" wrapText="1" readingOrder="2"/>
    </xf>
    <xf numFmtId="0" fontId="16" fillId="0" borderId="72" xfId="0" applyFont="1" applyBorder="1" applyAlignment="1" applyProtection="1">
      <alignment horizontal="center" vertical="center" wrapText="1" readingOrder="2"/>
    </xf>
    <xf numFmtId="0" fontId="16" fillId="6" borderId="3" xfId="0" applyFont="1" applyFill="1" applyBorder="1" applyAlignment="1" applyProtection="1">
      <alignment horizontal="center" vertical="center" wrapText="1" readingOrder="2"/>
    </xf>
    <xf numFmtId="0" fontId="16" fillId="6" borderId="47" xfId="0" applyFont="1" applyFill="1" applyBorder="1" applyAlignment="1" applyProtection="1">
      <alignment horizontal="center" vertical="center" wrapText="1" readingOrder="2"/>
    </xf>
    <xf numFmtId="0" fontId="22" fillId="0" borderId="7" xfId="0" applyFont="1" applyBorder="1" applyAlignment="1" applyProtection="1">
      <alignment horizontal="right" vertical="center" wrapText="1" readingOrder="2"/>
      <protection locked="0"/>
    </xf>
    <xf numFmtId="0" fontId="22" fillId="0" borderId="11" xfId="0" applyFont="1" applyBorder="1" applyAlignment="1" applyProtection="1">
      <alignment horizontal="right" vertical="center" wrapText="1" readingOrder="2"/>
      <protection locked="0"/>
    </xf>
    <xf numFmtId="0" fontId="22" fillId="0" borderId="27" xfId="0" applyFont="1" applyBorder="1" applyAlignment="1" applyProtection="1">
      <alignment horizontal="right" vertical="center" wrapText="1" readingOrder="2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6" fillId="10" borderId="3" xfId="0" applyFont="1" applyFill="1" applyBorder="1" applyAlignment="1" applyProtection="1">
      <alignment horizontal="center" vertical="center" wrapText="1" readingOrder="2"/>
      <protection locked="0"/>
    </xf>
    <xf numFmtId="0" fontId="15" fillId="0" borderId="49" xfId="0" applyFont="1" applyBorder="1" applyAlignment="1" applyProtection="1">
      <alignment horizontal="center" vertical="center" wrapText="1"/>
    </xf>
    <xf numFmtId="0" fontId="15" fillId="0" borderId="50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 readingOrder="2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 readingOrder="2"/>
      <protection locked="0"/>
    </xf>
    <xf numFmtId="0" fontId="16" fillId="0" borderId="17" xfId="0" applyFont="1" applyBorder="1" applyAlignment="1" applyProtection="1">
      <alignment horizontal="center" vertical="center" wrapText="1" readingOrder="2"/>
      <protection locked="0"/>
    </xf>
    <xf numFmtId="0" fontId="22" fillId="0" borderId="17" xfId="0" applyFont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right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7" xfId="0" applyFont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7" xfId="0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right" vertical="center" wrapText="1" readingOrder="2"/>
      <protection locked="0"/>
    </xf>
    <xf numFmtId="0" fontId="21" fillId="0" borderId="17" xfId="0" applyFont="1" applyBorder="1" applyAlignment="1" applyProtection="1">
      <alignment horizontal="right" vertical="center" wrapText="1" readingOrder="2"/>
      <protection locked="0"/>
    </xf>
    <xf numFmtId="0" fontId="21" fillId="0" borderId="28" xfId="0" applyFont="1" applyBorder="1" applyAlignment="1" applyProtection="1">
      <alignment horizontal="right" vertical="center" wrapText="1" readingOrder="2"/>
      <protection locked="0"/>
    </xf>
    <xf numFmtId="0" fontId="16" fillId="0" borderId="33" xfId="0" applyFont="1" applyBorder="1" applyAlignment="1" applyProtection="1">
      <alignment horizontal="center" vertical="center" wrapText="1" readingOrder="2"/>
      <protection locked="0"/>
    </xf>
    <xf numFmtId="0" fontId="16" fillId="0" borderId="13" xfId="0" applyFont="1" applyBorder="1" applyAlignment="1" applyProtection="1">
      <alignment horizontal="center" vertical="center" wrapText="1" readingOrder="2"/>
      <protection locked="0"/>
    </xf>
    <xf numFmtId="0" fontId="16" fillId="0" borderId="36" xfId="0" applyFont="1" applyBorder="1" applyAlignment="1" applyProtection="1">
      <alignment horizontal="center" vertical="center" wrapText="1" readingOrder="2"/>
      <protection locked="0"/>
    </xf>
    <xf numFmtId="0" fontId="16" fillId="0" borderId="18" xfId="0" applyFont="1" applyBorder="1" applyAlignment="1" applyProtection="1">
      <alignment horizontal="center" vertical="center" wrapText="1" readingOrder="2"/>
      <protection locked="0"/>
    </xf>
    <xf numFmtId="0" fontId="16" fillId="0" borderId="0" xfId="0" applyFont="1" applyBorder="1" applyAlignment="1" applyProtection="1">
      <alignment horizontal="center" vertical="center" wrapText="1" readingOrder="2"/>
      <protection locked="0"/>
    </xf>
    <xf numFmtId="0" fontId="16" fillId="0" borderId="4" xfId="0" applyFont="1" applyBorder="1" applyAlignment="1" applyProtection="1">
      <alignment horizontal="center" vertical="center" wrapText="1" readingOrder="2"/>
      <protection locked="0"/>
    </xf>
    <xf numFmtId="0" fontId="16" fillId="5" borderId="10" xfId="0" applyFont="1" applyFill="1" applyBorder="1" applyAlignment="1" applyProtection="1">
      <alignment horizontal="center" vertical="center" wrapText="1" readingOrder="2"/>
      <protection locked="0"/>
    </xf>
    <xf numFmtId="0" fontId="16" fillId="5" borderId="5" xfId="0" applyFont="1" applyFill="1" applyBorder="1" applyAlignment="1" applyProtection="1">
      <alignment horizontal="center" vertical="center" wrapText="1" readingOrder="2"/>
      <protection locked="0"/>
    </xf>
    <xf numFmtId="0" fontId="16" fillId="5" borderId="31" xfId="0" applyFont="1" applyFill="1" applyBorder="1" applyAlignment="1" applyProtection="1">
      <alignment horizontal="center" vertical="center" wrapText="1" readingOrder="2"/>
      <protection locked="0"/>
    </xf>
    <xf numFmtId="0" fontId="16" fillId="5" borderId="2" xfId="0" applyFont="1" applyFill="1" applyBorder="1" applyAlignment="1" applyProtection="1">
      <alignment horizontal="center" vertical="center" wrapText="1" readingOrder="2"/>
      <protection locked="0"/>
    </xf>
    <xf numFmtId="0" fontId="16" fillId="5" borderId="29" xfId="0" applyFont="1" applyFill="1" applyBorder="1" applyAlignment="1" applyProtection="1">
      <alignment horizontal="center" vertical="center" wrapText="1" readingOrder="2"/>
      <protection locked="0"/>
    </xf>
    <xf numFmtId="0" fontId="16" fillId="0" borderId="14" xfId="0" applyFont="1" applyBorder="1" applyAlignment="1" applyProtection="1">
      <alignment horizontal="center" vertical="center" wrapText="1" readingOrder="2"/>
      <protection locked="0"/>
    </xf>
    <xf numFmtId="0" fontId="16" fillId="0" borderId="34" xfId="0" applyFont="1" applyBorder="1" applyAlignment="1" applyProtection="1">
      <alignment horizontal="center" vertical="center" wrapText="1" readingOrder="2"/>
      <protection locked="0"/>
    </xf>
    <xf numFmtId="0" fontId="16" fillId="0" borderId="1" xfId="0" applyFont="1" applyBorder="1" applyAlignment="1" applyProtection="1">
      <alignment horizontal="center" vertical="center" wrapText="1" readingOrder="2"/>
      <protection locked="0"/>
    </xf>
    <xf numFmtId="0" fontId="16" fillId="0" borderId="42" xfId="0" applyFont="1" applyBorder="1" applyAlignment="1" applyProtection="1">
      <alignment horizontal="center" vertical="center" wrapText="1" readingOrder="2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3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justify" readingOrder="2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11" borderId="22" xfId="0" applyFont="1" applyFill="1" applyBorder="1" applyAlignment="1" applyProtection="1">
      <alignment horizontal="center" vertical="center" wrapText="1" readingOrder="2"/>
    </xf>
    <xf numFmtId="0" fontId="16" fillId="11" borderId="23" xfId="0" applyFont="1" applyFill="1" applyBorder="1" applyAlignment="1" applyProtection="1">
      <alignment horizontal="center" vertical="center" wrapText="1" readingOrder="2"/>
    </xf>
    <xf numFmtId="0" fontId="16" fillId="0" borderId="35" xfId="0" applyFont="1" applyBorder="1" applyAlignment="1" applyProtection="1">
      <alignment horizontal="center" vertical="center" wrapText="1" readingOrder="2"/>
      <protection locked="0"/>
    </xf>
    <xf numFmtId="0" fontId="16" fillId="0" borderId="24" xfId="0" applyFont="1" applyBorder="1" applyAlignment="1" applyProtection="1">
      <alignment horizontal="center" vertical="center" wrapText="1" readingOrder="2"/>
      <protection locked="0"/>
    </xf>
    <xf numFmtId="0" fontId="16" fillId="0" borderId="22" xfId="0" applyFont="1" applyBorder="1" applyAlignment="1" applyProtection="1">
      <alignment horizontal="center" vertical="center" wrapText="1" readingOrder="2"/>
      <protection locked="0"/>
    </xf>
    <xf numFmtId="0" fontId="16" fillId="11" borderId="41" xfId="0" applyFont="1" applyFill="1" applyBorder="1" applyAlignment="1" applyProtection="1">
      <alignment horizontal="center" vertical="center" wrapText="1" readingOrder="2"/>
      <protection locked="0"/>
    </xf>
    <xf numFmtId="0" fontId="16" fillId="11" borderId="30" xfId="0" applyFont="1" applyFill="1" applyBorder="1" applyAlignment="1" applyProtection="1">
      <alignment horizontal="center" vertical="center" wrapText="1" readingOrder="2"/>
      <protection locked="0"/>
    </xf>
    <xf numFmtId="0" fontId="16" fillId="0" borderId="6" xfId="0" applyFont="1" applyBorder="1" applyAlignment="1" applyProtection="1">
      <alignment horizontal="center" vertical="center" wrapText="1" readingOrder="2"/>
      <protection locked="0"/>
    </xf>
    <xf numFmtId="0" fontId="3" fillId="4" borderId="38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8</xdr:row>
      <xdr:rowOff>180975</xdr:rowOff>
    </xdr:from>
    <xdr:to>
      <xdr:col>10</xdr:col>
      <xdr:colOff>304800</xdr:colOff>
      <xdr:row>8</xdr:row>
      <xdr:rowOff>476250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11228984400" y="3686175"/>
          <a:ext cx="5534024" cy="295275"/>
        </a:xfrm>
        <a:prstGeom prst="leftRightArrow">
          <a:avLst>
            <a:gd name="adj1" fmla="val 50000"/>
            <a:gd name="adj2" fmla="val 504000"/>
          </a:avLst>
        </a:prstGeom>
        <a:gradFill rotWithShape="0">
          <a:gsLst>
            <a:gs pos="0">
              <a:srgbClr val="666666"/>
            </a:gs>
            <a:gs pos="50000">
              <a:srgbClr val="CCCCCC"/>
            </a:gs>
            <a:gs pos="100000">
              <a:srgbClr val="666666"/>
            </a:gs>
          </a:gsLst>
          <a:lin ang="18900000" scaled="1"/>
        </a:gradFill>
        <a:ln w="12700">
          <a:solidFill>
            <a:srgbClr val="666666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 editAs="oneCell">
    <xdr:from>
      <xdr:col>4</xdr:col>
      <xdr:colOff>609600</xdr:colOff>
      <xdr:row>4</xdr:row>
      <xdr:rowOff>266700</xdr:rowOff>
    </xdr:from>
    <xdr:to>
      <xdr:col>7</xdr:col>
      <xdr:colOff>106045</xdr:colOff>
      <xdr:row>6</xdr:row>
      <xdr:rowOff>1270</xdr:rowOff>
    </xdr:to>
    <xdr:pic>
      <xdr:nvPicPr>
        <xdr:cNvPr id="3" name="Picture 2" descr="C:\Users\bodje-amini\Desktop\آرم دانشگاه\download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240555" y="1219200"/>
          <a:ext cx="1553845" cy="148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606;&#1575;&#1605;&#1607;%20&#1607;&#1575;&#1740;%20&#1575;&#1585;&#1580;&#1575;&#1593;%20&#1588;&#1583;&#1607;%20&#1583;&#1585;%20&#1587;&#1575;&#1604;%2096\&#1570;&#1602;&#1575;&#1740;%20&#1583;&#1705;&#1578;&#1585;%20&#1585;&#1581;&#1740;&#1605;%20&#1606;&#1740;&#1575;\&#1606;&#1608;&#1585;&#1605;&#1606;&#1583;&#1740;\&#1578;&#1601;&#1575;&#1607;&#1605;%20&#1606;&#1575;&#1605;&#1607;%2097\&#1606;&#1587;&#1582;&#1607;%20&#1575;&#1608;&#1604;&#1740;&#1607;%20&#1578;&#1601;&#1575;&#1607;&#1605;%20&#1606;&#1575;&#1605;&#1607;%2097&#1583;&#1575;&#1606;&#1588;&#1711;&#1575;&#1607;&#1607;&#1575;&#1740;%20&#1593;&#1604;&#1608;&#1605;%20&#1662;&#1586;&#1588;&#1705;&#1740;\&#1583;&#1575;&#1606;&#1588;&#1603;&#1583;&#1607;%20&#1662;&#1586;&#1588;&#1603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لد"/>
      <sheetName val="فرم روكش "/>
      <sheetName val="فرم 1"/>
      <sheetName val="فرم 2"/>
      <sheetName val="فرم 3"/>
      <sheetName val="فرم4"/>
      <sheetName val="فرم 7"/>
      <sheetName val="فرم9"/>
      <sheetName val="عملکرد"/>
      <sheetName val="خلاصه عملکرد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D17">
            <v>2514</v>
          </cell>
          <cell r="G17">
            <v>611</v>
          </cell>
        </row>
        <row r="18">
          <cell r="D18">
            <v>89</v>
          </cell>
          <cell r="G18">
            <v>15</v>
          </cell>
        </row>
        <row r="19">
          <cell r="G19">
            <v>10</v>
          </cell>
        </row>
        <row r="20">
          <cell r="G20">
            <v>122</v>
          </cell>
        </row>
      </sheetData>
      <sheetData sheetId="9">
        <row r="29">
          <cell r="F29">
            <v>288021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5:K20"/>
  <sheetViews>
    <sheetView rightToLeft="1" topLeftCell="A8" zoomScaleNormal="100" workbookViewId="0">
      <selection activeCell="O8" sqref="O8"/>
    </sheetView>
  </sheetViews>
  <sheetFormatPr defaultColWidth="9" defaultRowHeight="18.75"/>
  <cols>
    <col min="1" max="16384" width="9" style="18"/>
  </cols>
  <sheetData>
    <row r="5" spans="2:11" ht="69" customHeight="1">
      <c r="B5" s="223" t="s">
        <v>191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2:11" ht="69" customHeight="1"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2:11" ht="44.25" customHeight="1">
      <c r="B7" s="226" t="s">
        <v>308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2:11">
      <c r="E8" s="19"/>
    </row>
    <row r="9" spans="2:11" ht="39" customHeight="1"/>
    <row r="10" spans="2:11">
      <c r="E10" s="20"/>
    </row>
    <row r="11" spans="2:11" ht="59.25" customHeight="1">
      <c r="B11" s="225" t="s">
        <v>263</v>
      </c>
      <c r="C11" s="225"/>
      <c r="D11" s="225"/>
      <c r="E11" s="225"/>
      <c r="F11" s="225"/>
      <c r="G11" s="225"/>
      <c r="H11" s="225"/>
      <c r="I11" s="225"/>
      <c r="J11" s="225"/>
      <c r="K11" s="225"/>
    </row>
    <row r="12" spans="2:11" ht="45" customHeight="1">
      <c r="B12" s="19"/>
      <c r="C12" s="19"/>
      <c r="D12" s="19"/>
      <c r="E12" s="19"/>
      <c r="F12" s="19"/>
      <c r="G12" s="19"/>
      <c r="H12" s="19"/>
      <c r="I12" s="19"/>
      <c r="J12" s="19"/>
    </row>
    <row r="13" spans="2:11" ht="56.25" customHeight="1">
      <c r="B13" s="225" t="s">
        <v>228</v>
      </c>
      <c r="C13" s="225"/>
      <c r="D13" s="225"/>
      <c r="E13" s="225"/>
      <c r="F13" s="225"/>
      <c r="G13" s="225"/>
      <c r="H13" s="225"/>
      <c r="I13" s="225"/>
      <c r="J13" s="225"/>
      <c r="K13" s="225"/>
    </row>
    <row r="14" spans="2:11" ht="24.75" customHeight="1">
      <c r="B14" s="19"/>
      <c r="C14" s="19"/>
      <c r="D14" s="19"/>
      <c r="E14" s="19"/>
      <c r="F14" s="19"/>
      <c r="G14" s="19"/>
      <c r="H14" s="19"/>
      <c r="I14" s="19"/>
      <c r="J14" s="19"/>
    </row>
    <row r="15" spans="2:11" ht="41.25" customHeight="1">
      <c r="B15" s="225" t="s">
        <v>141</v>
      </c>
      <c r="C15" s="225"/>
      <c r="D15" s="225"/>
      <c r="E15" s="225"/>
      <c r="F15" s="225"/>
      <c r="G15" s="225"/>
      <c r="H15" s="225"/>
      <c r="I15" s="225"/>
      <c r="J15" s="225"/>
      <c r="K15" s="225"/>
    </row>
    <row r="16" spans="2:11" ht="23.25" customHeight="1">
      <c r="E16" s="19"/>
    </row>
    <row r="17" spans="2:11" ht="55.5" customHeight="1">
      <c r="B17" s="225" t="s">
        <v>229</v>
      </c>
      <c r="C17" s="225"/>
      <c r="D17" s="225"/>
      <c r="E17" s="225"/>
      <c r="F17" s="225"/>
      <c r="G17" s="225"/>
      <c r="H17" s="225"/>
      <c r="I17" s="225"/>
      <c r="J17" s="225"/>
      <c r="K17" s="225"/>
    </row>
    <row r="18" spans="2:11">
      <c r="E18" s="19"/>
    </row>
    <row r="19" spans="2:11" ht="48" customHeight="1">
      <c r="B19" s="224" t="s">
        <v>132</v>
      </c>
      <c r="C19" s="224"/>
      <c r="D19" s="224"/>
      <c r="E19" s="224"/>
      <c r="F19" s="224"/>
      <c r="G19" s="224"/>
      <c r="H19" s="224"/>
      <c r="I19" s="224"/>
      <c r="J19" s="224"/>
      <c r="K19" s="224"/>
    </row>
    <row r="20" spans="2:11" ht="39.75" customHeight="1">
      <c r="B20" s="224" t="s">
        <v>160</v>
      </c>
      <c r="C20" s="224"/>
      <c r="D20" s="224"/>
      <c r="E20" s="224"/>
      <c r="F20" s="224"/>
      <c r="G20" s="224"/>
      <c r="H20" s="224"/>
      <c r="I20" s="224"/>
      <c r="J20" s="224"/>
      <c r="K20" s="224"/>
    </row>
  </sheetData>
  <sheetProtection password="CC3D" sheet="1" objects="1" scenarios="1"/>
  <mergeCells count="8">
    <mergeCell ref="B5:K6"/>
    <mergeCell ref="B19:K19"/>
    <mergeCell ref="B20:K20"/>
    <mergeCell ref="B17:K17"/>
    <mergeCell ref="B7:K7"/>
    <mergeCell ref="B11:K11"/>
    <mergeCell ref="B13:K13"/>
    <mergeCell ref="B15:K15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22"/>
  <sheetViews>
    <sheetView rightToLeft="1" topLeftCell="A4" zoomScaleNormal="100" workbookViewId="0">
      <selection activeCell="E4" sqref="E4:L4"/>
    </sheetView>
  </sheetViews>
  <sheetFormatPr defaultColWidth="9" defaultRowHeight="15.75"/>
  <cols>
    <col min="1" max="1" width="11.125" style="21" customWidth="1"/>
    <col min="2" max="2" width="17.25" style="21" customWidth="1"/>
    <col min="3" max="3" width="6.75" style="21" customWidth="1"/>
    <col min="4" max="4" width="13" style="21" customWidth="1"/>
    <col min="5" max="5" width="13.375" style="21" customWidth="1"/>
    <col min="6" max="6" width="8.875" style="21" customWidth="1"/>
    <col min="7" max="7" width="14.5" style="21" customWidth="1"/>
    <col min="8" max="8" width="10.75" style="21" customWidth="1"/>
    <col min="9" max="9" width="8.625" style="21" customWidth="1"/>
    <col min="10" max="10" width="13.375" style="21" customWidth="1"/>
    <col min="11" max="11" width="12.5" style="21" customWidth="1"/>
    <col min="12" max="12" width="10.25" style="21" customWidth="1"/>
    <col min="13" max="16384" width="9" style="21"/>
  </cols>
  <sheetData>
    <row r="1" spans="2:12" ht="15" customHeight="1"/>
    <row r="2" spans="2:12" ht="15" customHeight="1" thickBot="1"/>
    <row r="3" spans="2:12" ht="78" customHeight="1">
      <c r="B3" s="520" t="s">
        <v>137</v>
      </c>
      <c r="C3" s="521"/>
      <c r="D3" s="521"/>
      <c r="E3" s="528" t="s">
        <v>317</v>
      </c>
      <c r="F3" s="528"/>
      <c r="G3" s="528"/>
      <c r="H3" s="528"/>
      <c r="I3" s="528"/>
      <c r="J3" s="528"/>
      <c r="K3" s="528"/>
      <c r="L3" s="529"/>
    </row>
    <row r="4" spans="2:12" ht="42" customHeight="1" thickBot="1">
      <c r="B4" s="516" t="s">
        <v>288</v>
      </c>
      <c r="C4" s="517"/>
      <c r="D4" s="517"/>
      <c r="E4" s="530" t="s">
        <v>258</v>
      </c>
      <c r="F4" s="530"/>
      <c r="G4" s="530"/>
      <c r="H4" s="530"/>
      <c r="I4" s="530"/>
      <c r="J4" s="530"/>
      <c r="K4" s="530"/>
      <c r="L4" s="531"/>
    </row>
    <row r="5" spans="2:12" ht="32.25" customHeight="1" thickBot="1">
      <c r="B5" s="532" t="s">
        <v>143</v>
      </c>
      <c r="C5" s="533"/>
      <c r="D5" s="533"/>
      <c r="E5" s="533"/>
      <c r="F5" s="533"/>
      <c r="G5" s="533"/>
      <c r="H5" s="533"/>
      <c r="I5" s="533"/>
      <c r="J5" s="533"/>
      <c r="K5" s="533"/>
      <c r="L5" s="534"/>
    </row>
    <row r="6" spans="2:12" ht="15.75" customHeight="1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4"/>
    </row>
    <row r="7" spans="2:12">
      <c r="B7" s="550" t="s">
        <v>259</v>
      </c>
      <c r="C7" s="551"/>
      <c r="D7" s="551"/>
      <c r="E7" s="551"/>
      <c r="F7" s="551"/>
      <c r="G7" s="551"/>
      <c r="H7" s="551"/>
      <c r="I7" s="551"/>
      <c r="J7" s="551"/>
      <c r="K7" s="551"/>
      <c r="L7" s="552"/>
    </row>
    <row r="8" spans="2:12">
      <c r="B8" s="215"/>
      <c r="C8" s="194" t="s">
        <v>91</v>
      </c>
      <c r="D8" s="194" t="s">
        <v>115</v>
      </c>
      <c r="E8" s="194" t="s">
        <v>92</v>
      </c>
      <c r="F8" s="194" t="s">
        <v>93</v>
      </c>
      <c r="G8" s="194" t="s">
        <v>94</v>
      </c>
      <c r="H8" s="194" t="s">
        <v>95</v>
      </c>
      <c r="I8" s="194" t="s">
        <v>96</v>
      </c>
      <c r="J8" s="216" t="s">
        <v>97</v>
      </c>
      <c r="K8" s="194" t="s">
        <v>98</v>
      </c>
      <c r="L8" s="217" t="s">
        <v>1</v>
      </c>
    </row>
    <row r="9" spans="2:12">
      <c r="B9" s="215" t="s">
        <v>29</v>
      </c>
      <c r="C9" s="218"/>
      <c r="D9" s="218"/>
      <c r="E9" s="218"/>
      <c r="F9" s="218"/>
      <c r="G9" s="218"/>
      <c r="H9" s="218"/>
      <c r="I9" s="218"/>
      <c r="J9" s="219"/>
      <c r="K9" s="220"/>
      <c r="L9" s="222">
        <f>K9+J9+I9+H9+G9+F9+E9+D9+C9</f>
        <v>0</v>
      </c>
    </row>
    <row r="10" spans="2:12" ht="22.5" customHeight="1">
      <c r="B10" s="548"/>
      <c r="C10" s="539"/>
      <c r="D10" s="539"/>
      <c r="E10" s="539"/>
      <c r="F10" s="539"/>
      <c r="G10" s="539"/>
      <c r="H10" s="539"/>
      <c r="I10" s="539"/>
      <c r="J10" s="539"/>
      <c r="K10" s="539"/>
      <c r="L10" s="540"/>
    </row>
    <row r="11" spans="2:12" ht="18.75" customHeight="1">
      <c r="B11" s="541" t="s">
        <v>8</v>
      </c>
      <c r="C11" s="542"/>
      <c r="D11" s="542"/>
      <c r="E11" s="542"/>
      <c r="F11" s="542"/>
      <c r="G11" s="542"/>
      <c r="H11" s="542"/>
      <c r="I11" s="543"/>
      <c r="J11" s="544" t="s">
        <v>29</v>
      </c>
      <c r="K11" s="542"/>
      <c r="L11" s="545"/>
    </row>
    <row r="12" spans="2:12">
      <c r="B12" s="546" t="s">
        <v>159</v>
      </c>
      <c r="C12" s="536"/>
      <c r="D12" s="536"/>
      <c r="E12" s="536"/>
      <c r="F12" s="536"/>
      <c r="G12" s="536"/>
      <c r="H12" s="536"/>
      <c r="I12" s="547"/>
      <c r="J12" s="535"/>
      <c r="K12" s="536"/>
      <c r="L12" s="537"/>
    </row>
    <row r="13" spans="2:12" ht="9.75" customHeight="1">
      <c r="B13" s="548"/>
      <c r="C13" s="539"/>
      <c r="D13" s="539"/>
      <c r="E13" s="539"/>
      <c r="F13" s="539"/>
      <c r="G13" s="539"/>
      <c r="H13" s="539"/>
      <c r="I13" s="549"/>
      <c r="J13" s="538"/>
      <c r="K13" s="539"/>
      <c r="L13" s="540"/>
    </row>
    <row r="14" spans="2:12" ht="21.75" customHeight="1">
      <c r="B14" s="557" t="s">
        <v>184</v>
      </c>
      <c r="C14" s="511"/>
      <c r="D14" s="511"/>
      <c r="E14" s="511"/>
      <c r="F14" s="511"/>
      <c r="G14" s="511"/>
      <c r="H14" s="511" t="s">
        <v>185</v>
      </c>
      <c r="I14" s="511"/>
      <c r="J14" s="511"/>
      <c r="K14" s="511"/>
      <c r="L14" s="562"/>
    </row>
    <row r="15" spans="2:12" ht="21.75" customHeight="1">
      <c r="B15" s="557"/>
      <c r="C15" s="511"/>
      <c r="D15" s="511"/>
      <c r="E15" s="511"/>
      <c r="F15" s="511"/>
      <c r="G15" s="511"/>
      <c r="H15" s="511" t="s">
        <v>186</v>
      </c>
      <c r="I15" s="511"/>
      <c r="J15" s="511"/>
      <c r="K15" s="511"/>
      <c r="L15" s="562"/>
    </row>
    <row r="16" spans="2:12" ht="21.75" customHeight="1">
      <c r="B16" s="557"/>
      <c r="C16" s="511"/>
      <c r="D16" s="511"/>
      <c r="E16" s="511"/>
      <c r="F16" s="511"/>
      <c r="G16" s="511"/>
      <c r="H16" s="511" t="s">
        <v>187</v>
      </c>
      <c r="I16" s="511"/>
      <c r="J16" s="511"/>
      <c r="K16" s="511"/>
      <c r="L16" s="562"/>
    </row>
    <row r="17" spans="2:13" ht="27" customHeight="1" thickBot="1">
      <c r="B17" s="558"/>
      <c r="C17" s="559"/>
      <c r="D17" s="559"/>
      <c r="E17" s="559"/>
      <c r="F17" s="559"/>
      <c r="G17" s="559"/>
      <c r="H17" s="560" t="s">
        <v>188</v>
      </c>
      <c r="I17" s="561"/>
      <c r="J17" s="555">
        <f>SUM(J14:L16)</f>
        <v>0</v>
      </c>
      <c r="K17" s="555"/>
      <c r="L17" s="556"/>
    </row>
    <row r="18" spans="2:13" ht="27" customHeight="1">
      <c r="B18" s="201"/>
      <c r="C18" s="201"/>
      <c r="D18" s="201"/>
      <c r="E18" s="201"/>
      <c r="F18" s="201"/>
      <c r="G18" s="201"/>
      <c r="H18" s="202"/>
      <c r="I18" s="202"/>
      <c r="J18" s="202"/>
      <c r="K18" s="202"/>
      <c r="L18" s="202"/>
    </row>
    <row r="19" spans="2:13" ht="20.25" customHeight="1" thickBot="1">
      <c r="B19" s="553"/>
      <c r="C19" s="553"/>
      <c r="D19" s="553"/>
      <c r="E19" s="221"/>
      <c r="F19" s="553"/>
      <c r="G19" s="553"/>
      <c r="H19" s="221"/>
      <c r="I19" s="553"/>
      <c r="J19" s="553"/>
      <c r="K19" s="553"/>
      <c r="L19" s="553"/>
      <c r="M19" s="205"/>
    </row>
    <row r="20" spans="2:13" ht="28.5" customHeight="1" thickTop="1">
      <c r="B20" s="554" t="s">
        <v>140</v>
      </c>
      <c r="C20" s="554"/>
      <c r="D20" s="554"/>
      <c r="E20" s="484" t="s">
        <v>99</v>
      </c>
      <c r="F20" s="484"/>
      <c r="G20" s="484"/>
      <c r="H20" s="484" t="s">
        <v>136</v>
      </c>
      <c r="I20" s="484"/>
      <c r="J20" s="484"/>
      <c r="K20" s="484"/>
      <c r="L20" s="484"/>
      <c r="M20" s="205"/>
    </row>
    <row r="21" spans="2:13" s="205" customFormat="1" ht="17.25" customHeight="1" thickBot="1">
      <c r="B21" s="468" t="s">
        <v>6</v>
      </c>
      <c r="C21" s="468"/>
      <c r="D21" s="468"/>
      <c r="E21" s="468" t="s">
        <v>89</v>
      </c>
      <c r="F21" s="468"/>
      <c r="G21" s="468"/>
      <c r="H21" s="468" t="s">
        <v>108</v>
      </c>
      <c r="I21" s="468"/>
      <c r="J21" s="468"/>
      <c r="K21" s="468"/>
      <c r="L21" s="468"/>
    </row>
    <row r="22" spans="2:13" ht="16.5" thickTop="1"/>
  </sheetData>
  <sheetProtection password="CC3D" sheet="1" objects="1" scenarios="1"/>
  <mergeCells count="29">
    <mergeCell ref="J17:L17"/>
    <mergeCell ref="B14:G17"/>
    <mergeCell ref="H17:I17"/>
    <mergeCell ref="J14:L14"/>
    <mergeCell ref="J15:L15"/>
    <mergeCell ref="J16:L16"/>
    <mergeCell ref="H14:I14"/>
    <mergeCell ref="H15:I15"/>
    <mergeCell ref="H16:I16"/>
    <mergeCell ref="I19:L19"/>
    <mergeCell ref="B21:D21"/>
    <mergeCell ref="B19:D19"/>
    <mergeCell ref="B20:D20"/>
    <mergeCell ref="F19:G19"/>
    <mergeCell ref="H20:L20"/>
    <mergeCell ref="H21:L21"/>
    <mergeCell ref="E20:G20"/>
    <mergeCell ref="E21:G21"/>
    <mergeCell ref="J12:L13"/>
    <mergeCell ref="B11:I11"/>
    <mergeCell ref="J11:L11"/>
    <mergeCell ref="B12:I13"/>
    <mergeCell ref="B7:L7"/>
    <mergeCell ref="B10:L10"/>
    <mergeCell ref="E3:L3"/>
    <mergeCell ref="E4:L4"/>
    <mergeCell ref="B4:D4"/>
    <mergeCell ref="B3:D3"/>
    <mergeCell ref="B5:L5"/>
  </mergeCells>
  <phoneticPr fontId="6" type="noConversion"/>
  <printOptions horizontalCentered="1" verticalCentered="1"/>
  <pageMargins left="0" right="0" top="0.15748031496062992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K77"/>
  <sheetViews>
    <sheetView rightToLeft="1" workbookViewId="0">
      <selection activeCell="C5" sqref="C5:H77"/>
    </sheetView>
  </sheetViews>
  <sheetFormatPr defaultColWidth="9" defaultRowHeight="18"/>
  <cols>
    <col min="1" max="2" width="9" style="2"/>
    <col min="3" max="3" width="50.625" style="2" customWidth="1"/>
    <col min="4" max="4" width="9.125" style="2" customWidth="1"/>
    <col min="5" max="5" width="10.125" style="2" customWidth="1"/>
    <col min="6" max="7" width="9.25" style="2" customWidth="1"/>
    <col min="8" max="8" width="17.5" style="2" customWidth="1"/>
    <col min="9" max="10" width="9" style="2"/>
    <col min="11" max="11" width="11.25" style="2" bestFit="1" customWidth="1"/>
    <col min="12" max="16384" width="9" style="2"/>
  </cols>
  <sheetData>
    <row r="4" spans="3:11" ht="18.75" thickBot="1"/>
    <row r="5" spans="3:11" ht="29.25" customHeight="1">
      <c r="C5" s="563" t="s">
        <v>121</v>
      </c>
      <c r="D5" s="565" t="s">
        <v>131</v>
      </c>
      <c r="E5" s="565"/>
      <c r="F5" s="565"/>
      <c r="G5" s="565"/>
      <c r="H5" s="566"/>
    </row>
    <row r="6" spans="3:11" ht="45" customHeight="1">
      <c r="C6" s="564"/>
      <c r="D6" s="1" t="s">
        <v>122</v>
      </c>
      <c r="E6" s="1" t="s">
        <v>123</v>
      </c>
      <c r="F6" s="1" t="s">
        <v>124</v>
      </c>
      <c r="G6" s="1" t="s">
        <v>125</v>
      </c>
      <c r="H6" s="3" t="s">
        <v>3</v>
      </c>
    </row>
    <row r="7" spans="3:11" ht="20.25" customHeight="1">
      <c r="C7" s="4" t="s">
        <v>10</v>
      </c>
      <c r="D7" s="1">
        <f>31561+7931</f>
        <v>39492</v>
      </c>
      <c r="E7" s="1"/>
      <c r="F7" s="1"/>
      <c r="G7" s="1"/>
      <c r="H7" s="3">
        <f>SUM(D7:G7)</f>
        <v>39492</v>
      </c>
    </row>
    <row r="8" spans="3:11" ht="20.25" customHeight="1">
      <c r="C8" s="5" t="s">
        <v>11</v>
      </c>
      <c r="D8" s="1">
        <f>201+76</f>
        <v>277</v>
      </c>
      <c r="E8" s="1"/>
      <c r="F8" s="1"/>
      <c r="G8" s="1"/>
      <c r="H8" s="3">
        <f t="shared" ref="H8:H14" si="0">SUM(D8:G8)</f>
        <v>277</v>
      </c>
    </row>
    <row r="9" spans="3:11" ht="20.25" customHeight="1">
      <c r="C9" s="4" t="s">
        <v>12</v>
      </c>
      <c r="D9" s="1">
        <f>2513+3732+1822</f>
        <v>8067</v>
      </c>
      <c r="E9" s="1"/>
      <c r="F9" s="1"/>
      <c r="G9" s="1"/>
      <c r="H9" s="3">
        <f t="shared" si="0"/>
        <v>8067</v>
      </c>
    </row>
    <row r="10" spans="3:11" ht="20.25" customHeight="1">
      <c r="C10" s="5" t="s">
        <v>13</v>
      </c>
      <c r="D10" s="1">
        <f>89+125+67</f>
        <v>281</v>
      </c>
      <c r="E10" s="1"/>
      <c r="F10" s="1"/>
      <c r="G10" s="1"/>
      <c r="H10" s="3">
        <f t="shared" si="0"/>
        <v>281</v>
      </c>
    </row>
    <row r="11" spans="3:11" ht="20.25" customHeight="1">
      <c r="C11" s="5" t="s">
        <v>14</v>
      </c>
      <c r="D11" s="1">
        <v>1218</v>
      </c>
      <c r="E11" s="1"/>
      <c r="F11" s="1"/>
      <c r="G11" s="1"/>
      <c r="H11" s="3">
        <f t="shared" si="0"/>
        <v>1218</v>
      </c>
    </row>
    <row r="12" spans="3:11" ht="20.25" customHeight="1">
      <c r="C12" s="5" t="s">
        <v>16</v>
      </c>
      <c r="D12" s="1">
        <f>493+27+360</f>
        <v>880</v>
      </c>
      <c r="E12" s="1"/>
      <c r="F12" s="1"/>
      <c r="G12" s="1"/>
      <c r="H12" s="3">
        <f t="shared" si="0"/>
        <v>880</v>
      </c>
    </row>
    <row r="13" spans="3:11" ht="20.25" customHeight="1">
      <c r="C13" s="5" t="s">
        <v>15</v>
      </c>
      <c r="D13" s="1">
        <v>78</v>
      </c>
      <c r="E13" s="1"/>
      <c r="F13" s="1"/>
      <c r="G13" s="1"/>
      <c r="H13" s="3">
        <f t="shared" si="0"/>
        <v>78</v>
      </c>
    </row>
    <row r="14" spans="3:11" ht="20.25" customHeight="1">
      <c r="C14" s="5" t="s">
        <v>17</v>
      </c>
      <c r="D14" s="1">
        <v>52</v>
      </c>
      <c r="E14" s="1"/>
      <c r="F14" s="1"/>
      <c r="G14" s="1"/>
      <c r="H14" s="3">
        <f t="shared" si="0"/>
        <v>52</v>
      </c>
    </row>
    <row r="15" spans="3:11" ht="20.25" customHeight="1">
      <c r="C15" s="6" t="s">
        <v>90</v>
      </c>
      <c r="D15" s="7">
        <f>SUM(D7:D14)</f>
        <v>50345</v>
      </c>
      <c r="E15" s="7">
        <f t="shared" ref="E15:H15" si="1">SUM(E7:E14)</f>
        <v>0</v>
      </c>
      <c r="F15" s="7">
        <f t="shared" si="1"/>
        <v>0</v>
      </c>
      <c r="G15" s="7">
        <f t="shared" si="1"/>
        <v>0</v>
      </c>
      <c r="H15" s="7">
        <f t="shared" si="1"/>
        <v>50345</v>
      </c>
    </row>
    <row r="16" spans="3:11" ht="20.25" customHeight="1">
      <c r="C16" s="4" t="s">
        <v>73</v>
      </c>
      <c r="D16" s="1">
        <v>420</v>
      </c>
      <c r="E16" s="1">
        <v>145</v>
      </c>
      <c r="F16" s="1">
        <v>73</v>
      </c>
      <c r="G16" s="1">
        <v>146</v>
      </c>
      <c r="H16" s="3">
        <f>SUM(D16:G16)</f>
        <v>784</v>
      </c>
      <c r="J16" s="2">
        <f>[1]عملکرد!D17+[1]عملکرد!D18+[1]عملکرد!G17+[1]عملکرد!G18+[1]عملکرد!G19+[1]عملکرد!G20+[1]عملکرد!G213*11855555</f>
        <v>3361</v>
      </c>
      <c r="K16" s="2">
        <f>D16+G16*125%</f>
        <v>602.5</v>
      </c>
    </row>
    <row r="17" spans="3:11" ht="20.25" customHeight="1">
      <c r="C17" s="4" t="s">
        <v>74</v>
      </c>
      <c r="D17" s="1">
        <v>109</v>
      </c>
      <c r="E17" s="1">
        <v>12</v>
      </c>
      <c r="F17" s="1">
        <v>6</v>
      </c>
      <c r="G17" s="1">
        <v>18</v>
      </c>
      <c r="H17" s="3">
        <f t="shared" ref="H17:H28" si="2">SUM(D17:G17)</f>
        <v>145</v>
      </c>
      <c r="J17" s="2">
        <f>G23+G24</f>
        <v>6</v>
      </c>
      <c r="K17" s="2">
        <f>G19*125%</f>
        <v>36.25</v>
      </c>
    </row>
    <row r="18" spans="3:11" ht="20.25" customHeight="1">
      <c r="C18" s="4" t="s">
        <v>105</v>
      </c>
      <c r="D18" s="1"/>
      <c r="E18" s="1"/>
      <c r="F18" s="1"/>
      <c r="G18" s="1"/>
      <c r="H18" s="3">
        <f t="shared" si="2"/>
        <v>0</v>
      </c>
      <c r="K18" s="2">
        <v>47</v>
      </c>
    </row>
    <row r="19" spans="3:11" ht="20.25" customHeight="1">
      <c r="C19" s="4" t="s">
        <v>84</v>
      </c>
      <c r="D19" s="1">
        <v>84</v>
      </c>
      <c r="E19" s="1">
        <v>29</v>
      </c>
      <c r="F19" s="1">
        <v>15</v>
      </c>
      <c r="G19" s="1">
        <v>29</v>
      </c>
      <c r="H19" s="3">
        <f t="shared" si="2"/>
        <v>157</v>
      </c>
      <c r="J19" s="2">
        <f>SUM(J16:J18)</f>
        <v>3367</v>
      </c>
      <c r="K19" s="2">
        <f>SUM(K16:K18)</f>
        <v>685.75</v>
      </c>
    </row>
    <row r="20" spans="3:11" ht="20.25" customHeight="1">
      <c r="C20" s="4" t="s">
        <v>109</v>
      </c>
      <c r="D20" s="1">
        <v>22</v>
      </c>
      <c r="E20" s="1">
        <v>3</v>
      </c>
      <c r="F20" s="1">
        <v>1</v>
      </c>
      <c r="G20" s="1">
        <v>4</v>
      </c>
      <c r="H20" s="3">
        <f t="shared" si="2"/>
        <v>30</v>
      </c>
    </row>
    <row r="21" spans="3:11" ht="20.25" customHeight="1">
      <c r="C21" s="4" t="s">
        <v>106</v>
      </c>
      <c r="D21" s="1"/>
      <c r="E21" s="1"/>
      <c r="F21" s="1"/>
      <c r="G21" s="1"/>
      <c r="H21" s="3">
        <f t="shared" si="2"/>
        <v>0</v>
      </c>
    </row>
    <row r="22" spans="3:11" ht="20.25" customHeight="1">
      <c r="C22" s="4" t="s">
        <v>87</v>
      </c>
      <c r="D22" s="1"/>
      <c r="E22" s="1"/>
      <c r="F22" s="1"/>
      <c r="G22" s="1">
        <v>11</v>
      </c>
      <c r="H22" s="3">
        <f t="shared" si="2"/>
        <v>11</v>
      </c>
      <c r="K22" s="2">
        <v>47000</v>
      </c>
    </row>
    <row r="23" spans="3:11" ht="20.25" customHeight="1">
      <c r="C23" s="4" t="s">
        <v>88</v>
      </c>
      <c r="D23" s="1"/>
      <c r="E23" s="1"/>
      <c r="F23" s="1"/>
      <c r="G23" s="1">
        <v>6</v>
      </c>
      <c r="H23" s="3">
        <f t="shared" si="2"/>
        <v>6</v>
      </c>
      <c r="K23" s="2">
        <f>K22/4025</f>
        <v>11.677018633540373</v>
      </c>
    </row>
    <row r="24" spans="3:11" ht="20.25" customHeight="1">
      <c r="C24" s="4" t="s">
        <v>110</v>
      </c>
      <c r="D24" s="1"/>
      <c r="E24" s="1"/>
      <c r="F24" s="1"/>
      <c r="G24" s="1"/>
      <c r="H24" s="3">
        <f t="shared" si="2"/>
        <v>0</v>
      </c>
    </row>
    <row r="25" spans="3:11" ht="20.25" customHeight="1">
      <c r="C25" s="4" t="s">
        <v>101</v>
      </c>
      <c r="D25" s="1">
        <v>3329</v>
      </c>
      <c r="E25" s="1">
        <f>1178+16</f>
        <v>1194</v>
      </c>
      <c r="F25" s="1">
        <v>1084</v>
      </c>
      <c r="G25" s="1">
        <v>996</v>
      </c>
      <c r="H25" s="3">
        <f t="shared" si="2"/>
        <v>6603</v>
      </c>
      <c r="J25" s="2">
        <f>H25+H26+H27</f>
        <v>7604</v>
      </c>
    </row>
    <row r="26" spans="3:11" ht="20.25" customHeight="1">
      <c r="C26" s="4" t="s">
        <v>102</v>
      </c>
      <c r="D26" s="1">
        <v>299</v>
      </c>
      <c r="E26" s="1">
        <v>182</v>
      </c>
      <c r="F26" s="1">
        <v>90</v>
      </c>
      <c r="G26" s="1">
        <v>174</v>
      </c>
      <c r="H26" s="3">
        <f t="shared" si="2"/>
        <v>745</v>
      </c>
    </row>
    <row r="27" spans="3:11" ht="20.25" customHeight="1">
      <c r="C27" s="4" t="s">
        <v>103</v>
      </c>
      <c r="D27" s="1"/>
      <c r="E27" s="1"/>
      <c r="F27" s="1"/>
      <c r="G27" s="1">
        <v>256</v>
      </c>
      <c r="H27" s="3">
        <f t="shared" si="2"/>
        <v>256</v>
      </c>
    </row>
    <row r="28" spans="3:11" ht="20.25" customHeight="1">
      <c r="C28" s="4" t="s">
        <v>36</v>
      </c>
      <c r="D28" s="1">
        <v>463</v>
      </c>
      <c r="E28" s="1"/>
      <c r="F28" s="1"/>
      <c r="G28" s="1"/>
      <c r="H28" s="3">
        <f t="shared" si="2"/>
        <v>463</v>
      </c>
      <c r="J28" s="2">
        <f>D28*40%</f>
        <v>185.20000000000002</v>
      </c>
    </row>
    <row r="29" spans="3:11" ht="20.25" customHeight="1">
      <c r="C29" s="8" t="s">
        <v>3</v>
      </c>
      <c r="D29" s="7">
        <f>SUM(D16:D28)</f>
        <v>4726</v>
      </c>
      <c r="E29" s="7">
        <f t="shared" ref="E29:H29" si="3">SUM(E16:E28)</f>
        <v>1565</v>
      </c>
      <c r="F29" s="7">
        <f t="shared" si="3"/>
        <v>1269</v>
      </c>
      <c r="G29" s="7">
        <f t="shared" si="3"/>
        <v>1640</v>
      </c>
      <c r="H29" s="7">
        <f t="shared" si="3"/>
        <v>9200</v>
      </c>
    </row>
    <row r="30" spans="3:11" ht="20.25" customHeight="1">
      <c r="C30" s="4" t="s">
        <v>19</v>
      </c>
      <c r="D30" s="1">
        <v>31</v>
      </c>
      <c r="E30" s="1">
        <v>2</v>
      </c>
      <c r="F30" s="1">
        <v>4</v>
      </c>
      <c r="G30" s="1">
        <v>13</v>
      </c>
      <c r="H30" s="3">
        <f>SUM(D30:G30)</f>
        <v>50</v>
      </c>
    </row>
    <row r="31" spans="3:11" ht="20.25" customHeight="1">
      <c r="C31" s="4" t="s">
        <v>79</v>
      </c>
      <c r="D31" s="1">
        <f>1757+382+39</f>
        <v>2178</v>
      </c>
      <c r="E31" s="1">
        <f>459+76</f>
        <v>535</v>
      </c>
      <c r="F31" s="1">
        <f>612+75</f>
        <v>687</v>
      </c>
      <c r="G31" s="1">
        <f>936+105+18</f>
        <v>1059</v>
      </c>
      <c r="H31" s="3">
        <f t="shared" ref="H31:H50" si="4">SUM(D31:G31)</f>
        <v>4459</v>
      </c>
    </row>
    <row r="32" spans="3:11" ht="14.25" customHeight="1">
      <c r="C32" s="4" t="s">
        <v>76</v>
      </c>
      <c r="D32" s="1">
        <f>235+3+479+189</f>
        <v>906</v>
      </c>
      <c r="E32" s="1">
        <f>102+195+79</f>
        <v>376</v>
      </c>
      <c r="F32" s="1">
        <f>143+149+81</f>
        <v>373</v>
      </c>
      <c r="G32" s="1">
        <f>99+198+77</f>
        <v>374</v>
      </c>
      <c r="H32" s="3">
        <f t="shared" si="4"/>
        <v>2029</v>
      </c>
      <c r="J32" s="2">
        <f>D32+D33+G32+G33</f>
        <v>1402</v>
      </c>
    </row>
    <row r="33" spans="3:8">
      <c r="C33" s="4" t="s">
        <v>20</v>
      </c>
      <c r="D33" s="1">
        <v>86</v>
      </c>
      <c r="E33" s="1">
        <v>37</v>
      </c>
      <c r="F33" s="1">
        <v>46</v>
      </c>
      <c r="G33" s="1">
        <v>36</v>
      </c>
      <c r="H33" s="3">
        <f t="shared" si="4"/>
        <v>205</v>
      </c>
    </row>
    <row r="34" spans="3:8">
      <c r="C34" s="4" t="s">
        <v>77</v>
      </c>
      <c r="D34" s="1">
        <v>451</v>
      </c>
      <c r="E34" s="1">
        <v>207</v>
      </c>
      <c r="F34" s="1">
        <v>209</v>
      </c>
      <c r="G34" s="1">
        <v>183</v>
      </c>
      <c r="H34" s="3">
        <f t="shared" si="4"/>
        <v>1050</v>
      </c>
    </row>
    <row r="35" spans="3:8">
      <c r="C35" s="4" t="s">
        <v>78</v>
      </c>
      <c r="D35" s="1"/>
      <c r="E35" s="1"/>
      <c r="F35" s="1"/>
      <c r="G35" s="1"/>
      <c r="H35" s="3">
        <f t="shared" si="4"/>
        <v>0</v>
      </c>
    </row>
    <row r="36" spans="3:8">
      <c r="C36" s="4" t="s">
        <v>111</v>
      </c>
      <c r="D36" s="1"/>
      <c r="E36" s="1"/>
      <c r="F36" s="1"/>
      <c r="G36" s="1"/>
      <c r="H36" s="3">
        <f t="shared" si="4"/>
        <v>0</v>
      </c>
    </row>
    <row r="37" spans="3:8">
      <c r="C37" s="4" t="s">
        <v>83</v>
      </c>
      <c r="D37" s="1"/>
      <c r="E37" s="1">
        <f>409+31+316+61</f>
        <v>817</v>
      </c>
      <c r="F37" s="1"/>
      <c r="G37" s="1"/>
      <c r="H37" s="3">
        <f t="shared" si="4"/>
        <v>817</v>
      </c>
    </row>
    <row r="38" spans="3:8">
      <c r="C38" s="4" t="s">
        <v>75</v>
      </c>
      <c r="D38" s="1"/>
      <c r="E38" s="1"/>
      <c r="F38" s="1"/>
      <c r="G38" s="1"/>
      <c r="H38" s="3">
        <f t="shared" si="4"/>
        <v>0</v>
      </c>
    </row>
    <row r="39" spans="3:8">
      <c r="C39" s="4" t="s">
        <v>21</v>
      </c>
      <c r="D39" s="1">
        <v>239</v>
      </c>
      <c r="E39" s="1">
        <v>69</v>
      </c>
      <c r="F39" s="1">
        <v>34</v>
      </c>
      <c r="G39" s="1">
        <v>68</v>
      </c>
      <c r="H39" s="3">
        <f t="shared" si="4"/>
        <v>410</v>
      </c>
    </row>
    <row r="40" spans="3:8">
      <c r="C40" s="4" t="s">
        <v>18</v>
      </c>
      <c r="D40" s="1">
        <v>58</v>
      </c>
      <c r="E40" s="1"/>
      <c r="F40" s="1"/>
      <c r="G40" s="1"/>
      <c r="H40" s="3">
        <f t="shared" si="4"/>
        <v>58</v>
      </c>
    </row>
    <row r="41" spans="3:8">
      <c r="C41" s="4" t="s">
        <v>86</v>
      </c>
      <c r="D41" s="1">
        <v>247</v>
      </c>
      <c r="E41" s="1">
        <v>87</v>
      </c>
      <c r="F41" s="1">
        <v>45</v>
      </c>
      <c r="G41" s="1">
        <v>87</v>
      </c>
      <c r="H41" s="3">
        <f t="shared" si="4"/>
        <v>466</v>
      </c>
    </row>
    <row r="42" spans="3:8">
      <c r="C42" s="4" t="s">
        <v>85</v>
      </c>
      <c r="D42" s="1">
        <v>499</v>
      </c>
      <c r="E42" s="1">
        <v>192</v>
      </c>
      <c r="F42" s="1">
        <v>95</v>
      </c>
      <c r="G42" s="1">
        <v>288</v>
      </c>
      <c r="H42" s="3">
        <f t="shared" si="4"/>
        <v>1074</v>
      </c>
    </row>
    <row r="43" spans="3:8">
      <c r="C43" s="4" t="s">
        <v>40</v>
      </c>
      <c r="D43" s="1"/>
      <c r="E43" s="1"/>
      <c r="F43" s="1"/>
      <c r="G43" s="1"/>
      <c r="H43" s="3">
        <f t="shared" si="4"/>
        <v>0</v>
      </c>
    </row>
    <row r="44" spans="3:8">
      <c r="C44" s="4" t="s">
        <v>41</v>
      </c>
      <c r="D44" s="1"/>
      <c r="E44" s="1"/>
      <c r="F44" s="1"/>
      <c r="G44" s="1"/>
      <c r="H44" s="3">
        <f t="shared" si="4"/>
        <v>0</v>
      </c>
    </row>
    <row r="45" spans="3:8" ht="36">
      <c r="C45" s="9" t="s">
        <v>118</v>
      </c>
      <c r="D45" s="1">
        <v>104</v>
      </c>
      <c r="E45" s="1">
        <f>84+18</f>
        <v>102</v>
      </c>
      <c r="F45" s="1">
        <v>2</v>
      </c>
      <c r="G45" s="1">
        <v>24</v>
      </c>
      <c r="H45" s="3">
        <f t="shared" si="4"/>
        <v>232</v>
      </c>
    </row>
    <row r="46" spans="3:8">
      <c r="C46" s="4" t="s">
        <v>22</v>
      </c>
      <c r="D46" s="1">
        <v>20</v>
      </c>
      <c r="E46" s="1"/>
      <c r="F46" s="1"/>
      <c r="G46" s="1"/>
      <c r="H46" s="3">
        <f t="shared" si="4"/>
        <v>20</v>
      </c>
    </row>
    <row r="47" spans="3:8">
      <c r="C47" s="4" t="s">
        <v>107</v>
      </c>
      <c r="D47" s="1">
        <v>6759</v>
      </c>
      <c r="E47" s="1">
        <v>2669</v>
      </c>
      <c r="F47" s="1">
        <v>3615</v>
      </c>
      <c r="G47" s="1">
        <v>2624</v>
      </c>
      <c r="H47" s="3">
        <f t="shared" si="4"/>
        <v>15667</v>
      </c>
    </row>
    <row r="48" spans="3:8">
      <c r="C48" s="4" t="s">
        <v>126</v>
      </c>
      <c r="D48" s="1"/>
      <c r="E48" s="1"/>
      <c r="F48" s="1"/>
      <c r="G48" s="1"/>
      <c r="H48" s="3">
        <f t="shared" si="4"/>
        <v>0</v>
      </c>
    </row>
    <row r="49" spans="3:11">
      <c r="C49" s="4" t="s">
        <v>35</v>
      </c>
      <c r="D49" s="1">
        <v>751</v>
      </c>
      <c r="E49" s="1"/>
      <c r="F49" s="1">
        <f>925+1655</f>
        <v>2580</v>
      </c>
      <c r="G49" s="1"/>
      <c r="H49" s="3">
        <f t="shared" si="4"/>
        <v>3331</v>
      </c>
    </row>
    <row r="50" spans="3:11">
      <c r="C50" s="4" t="s">
        <v>127</v>
      </c>
      <c r="D50" s="1"/>
      <c r="E50" s="1"/>
      <c r="F50" s="1"/>
      <c r="G50" s="1"/>
      <c r="H50" s="3">
        <f t="shared" si="4"/>
        <v>0</v>
      </c>
    </row>
    <row r="51" spans="3:11">
      <c r="C51" s="10" t="s">
        <v>1</v>
      </c>
      <c r="D51" s="7">
        <f>SUM(D30:D50)</f>
        <v>12329</v>
      </c>
      <c r="E51" s="7">
        <f t="shared" ref="E51:H51" si="5">SUM(E30:E50)</f>
        <v>5093</v>
      </c>
      <c r="F51" s="7">
        <f t="shared" si="5"/>
        <v>7690</v>
      </c>
      <c r="G51" s="7">
        <f t="shared" si="5"/>
        <v>4756</v>
      </c>
      <c r="H51" s="7">
        <f t="shared" si="5"/>
        <v>29868</v>
      </c>
      <c r="K51" s="2">
        <f>149*110%</f>
        <v>163.9</v>
      </c>
    </row>
    <row r="52" spans="3:11">
      <c r="C52" s="11" t="s">
        <v>56</v>
      </c>
      <c r="D52" s="1">
        <v>123</v>
      </c>
      <c r="E52" s="1">
        <v>25</v>
      </c>
      <c r="F52" s="1"/>
      <c r="G52" s="1"/>
      <c r="H52" s="3">
        <f>SUM(D52:G52)</f>
        <v>148</v>
      </c>
    </row>
    <row r="53" spans="3:11">
      <c r="C53" s="11" t="s">
        <v>57</v>
      </c>
      <c r="D53" s="1">
        <v>1</v>
      </c>
      <c r="E53" s="1"/>
      <c r="F53" s="1"/>
      <c r="G53" s="1"/>
      <c r="H53" s="3">
        <f t="shared" ref="H53:H76" si="6">SUM(D53:G53)</f>
        <v>1</v>
      </c>
    </row>
    <row r="54" spans="3:11">
      <c r="C54" s="4" t="s">
        <v>42</v>
      </c>
      <c r="D54" s="1"/>
      <c r="E54" s="1"/>
      <c r="F54" s="1"/>
      <c r="G54" s="1"/>
      <c r="H54" s="3">
        <f t="shared" si="6"/>
        <v>0</v>
      </c>
    </row>
    <row r="55" spans="3:11">
      <c r="C55" s="4" t="s">
        <v>43</v>
      </c>
      <c r="D55" s="1"/>
      <c r="E55" s="1"/>
      <c r="F55" s="1"/>
      <c r="G55" s="1"/>
      <c r="H55" s="3">
        <f t="shared" si="6"/>
        <v>0</v>
      </c>
    </row>
    <row r="56" spans="3:11">
      <c r="C56" s="4" t="s">
        <v>44</v>
      </c>
      <c r="D56" s="1"/>
      <c r="E56" s="1"/>
      <c r="F56" s="1"/>
      <c r="G56" s="1"/>
      <c r="H56" s="3">
        <f t="shared" si="6"/>
        <v>0</v>
      </c>
    </row>
    <row r="57" spans="3:11">
      <c r="C57" s="4" t="s">
        <v>45</v>
      </c>
      <c r="D57" s="1">
        <f>386+23</f>
        <v>409</v>
      </c>
      <c r="E57" s="1">
        <v>206</v>
      </c>
      <c r="F57" s="1"/>
      <c r="G57" s="1"/>
      <c r="H57" s="3">
        <f t="shared" si="6"/>
        <v>615</v>
      </c>
    </row>
    <row r="58" spans="3:11">
      <c r="C58" s="4" t="s">
        <v>104</v>
      </c>
      <c r="D58" s="1"/>
      <c r="E58" s="1"/>
      <c r="F58" s="1"/>
      <c r="G58" s="1"/>
      <c r="H58" s="3">
        <f t="shared" si="6"/>
        <v>0</v>
      </c>
    </row>
    <row r="59" spans="3:11">
      <c r="C59" s="4" t="s">
        <v>23</v>
      </c>
      <c r="D59" s="1">
        <v>163</v>
      </c>
      <c r="E59" s="1">
        <v>476</v>
      </c>
      <c r="F59" s="1"/>
      <c r="G59" s="1"/>
      <c r="H59" s="3">
        <f t="shared" si="6"/>
        <v>639</v>
      </c>
    </row>
    <row r="60" spans="3:11">
      <c r="C60" s="4" t="s">
        <v>48</v>
      </c>
      <c r="D60" s="1">
        <v>231</v>
      </c>
      <c r="E60" s="1">
        <v>54</v>
      </c>
      <c r="F60" s="1"/>
      <c r="G60" s="1"/>
      <c r="H60" s="3">
        <f t="shared" si="6"/>
        <v>285</v>
      </c>
    </row>
    <row r="61" spans="3:11">
      <c r="C61" s="4" t="s">
        <v>46</v>
      </c>
      <c r="D61" s="1"/>
      <c r="E61" s="1">
        <v>44</v>
      </c>
      <c r="F61" s="1"/>
      <c r="G61" s="1"/>
      <c r="H61" s="3">
        <f t="shared" si="6"/>
        <v>44</v>
      </c>
    </row>
    <row r="62" spans="3:11">
      <c r="C62" s="4" t="s">
        <v>47</v>
      </c>
      <c r="D62" s="1"/>
      <c r="E62" s="1"/>
      <c r="F62" s="1"/>
      <c r="G62" s="1"/>
      <c r="H62" s="3">
        <f t="shared" si="6"/>
        <v>0</v>
      </c>
    </row>
    <row r="63" spans="3:11">
      <c r="C63" s="4" t="s">
        <v>49</v>
      </c>
      <c r="D63" s="1">
        <v>64</v>
      </c>
      <c r="E63" s="1">
        <v>17</v>
      </c>
      <c r="F63" s="1"/>
      <c r="G63" s="1"/>
      <c r="H63" s="3">
        <f t="shared" si="6"/>
        <v>81</v>
      </c>
    </row>
    <row r="64" spans="3:11">
      <c r="C64" s="4" t="s">
        <v>58</v>
      </c>
      <c r="D64" s="1"/>
      <c r="E64" s="1"/>
      <c r="F64" s="1"/>
      <c r="G64" s="1"/>
      <c r="H64" s="3">
        <f t="shared" si="6"/>
        <v>0</v>
      </c>
    </row>
    <row r="65" spans="3:10">
      <c r="C65" s="9" t="s">
        <v>60</v>
      </c>
      <c r="D65" s="1">
        <v>4</v>
      </c>
      <c r="E65" s="1">
        <v>6</v>
      </c>
      <c r="F65" s="1"/>
      <c r="G65" s="1"/>
      <c r="H65" s="3">
        <f t="shared" si="6"/>
        <v>10</v>
      </c>
    </row>
    <row r="66" spans="3:10">
      <c r="C66" s="4" t="s">
        <v>59</v>
      </c>
      <c r="D66" s="1">
        <v>27</v>
      </c>
      <c r="E66" s="1">
        <v>1</v>
      </c>
      <c r="F66" s="1">
        <v>18</v>
      </c>
      <c r="G66" s="1"/>
      <c r="H66" s="3">
        <f t="shared" si="6"/>
        <v>46</v>
      </c>
    </row>
    <row r="67" spans="3:10">
      <c r="C67" s="4" t="s">
        <v>24</v>
      </c>
      <c r="D67" s="1">
        <v>176</v>
      </c>
      <c r="E67" s="1">
        <v>252</v>
      </c>
      <c r="F67" s="1"/>
      <c r="G67" s="1"/>
      <c r="H67" s="3">
        <f t="shared" si="6"/>
        <v>428</v>
      </c>
    </row>
    <row r="68" spans="3:10">
      <c r="C68" s="4" t="s">
        <v>114</v>
      </c>
      <c r="D68" s="1">
        <v>227</v>
      </c>
      <c r="E68" s="1">
        <v>351</v>
      </c>
      <c r="F68" s="1">
        <v>31</v>
      </c>
      <c r="G68" s="1"/>
      <c r="H68" s="3">
        <f t="shared" si="6"/>
        <v>609</v>
      </c>
    </row>
    <row r="69" spans="3:10">
      <c r="C69" s="12" t="s">
        <v>50</v>
      </c>
      <c r="D69" s="1">
        <v>1098</v>
      </c>
      <c r="E69" s="1">
        <v>1705</v>
      </c>
      <c r="F69" s="1">
        <v>40</v>
      </c>
      <c r="G69" s="1"/>
      <c r="H69" s="3">
        <f t="shared" si="6"/>
        <v>2843</v>
      </c>
    </row>
    <row r="70" spans="3:10">
      <c r="C70" s="12" t="s">
        <v>51</v>
      </c>
      <c r="D70" s="1">
        <v>309</v>
      </c>
      <c r="E70" s="1">
        <v>644</v>
      </c>
      <c r="F70" s="1">
        <v>65</v>
      </c>
      <c r="G70" s="1"/>
      <c r="H70" s="3">
        <f t="shared" si="6"/>
        <v>1018</v>
      </c>
    </row>
    <row r="71" spans="3:10">
      <c r="C71" s="12" t="s">
        <v>128</v>
      </c>
      <c r="D71" s="1"/>
      <c r="E71" s="1"/>
      <c r="F71" s="1"/>
      <c r="G71" s="1"/>
      <c r="H71" s="3">
        <f t="shared" si="6"/>
        <v>0</v>
      </c>
    </row>
    <row r="72" spans="3:10">
      <c r="C72" s="12" t="s">
        <v>53</v>
      </c>
      <c r="D72" s="1"/>
      <c r="E72" s="1"/>
      <c r="F72" s="1"/>
      <c r="G72" s="1"/>
      <c r="H72" s="3">
        <f t="shared" si="6"/>
        <v>0</v>
      </c>
    </row>
    <row r="73" spans="3:10">
      <c r="C73" s="4" t="s">
        <v>54</v>
      </c>
      <c r="D73" s="1"/>
      <c r="E73" s="1"/>
      <c r="F73" s="1"/>
      <c r="G73" s="1"/>
      <c r="H73" s="3">
        <f t="shared" si="6"/>
        <v>0</v>
      </c>
    </row>
    <row r="74" spans="3:10">
      <c r="C74" s="13" t="s">
        <v>129</v>
      </c>
      <c r="D74" s="1"/>
      <c r="E74" s="1"/>
      <c r="F74" s="1"/>
      <c r="G74" s="1"/>
      <c r="H74" s="3">
        <f t="shared" si="6"/>
        <v>0</v>
      </c>
      <c r="J74" s="14">
        <f>H77-'[1]خلاصه عملکرد'!F29</f>
        <v>-191841</v>
      </c>
    </row>
    <row r="75" spans="3:10">
      <c r="C75" s="13" t="s">
        <v>130</v>
      </c>
      <c r="D75" s="1"/>
      <c r="E75" s="1"/>
      <c r="F75" s="1"/>
      <c r="G75" s="1"/>
      <c r="H75" s="3">
        <f t="shared" si="6"/>
        <v>0</v>
      </c>
    </row>
    <row r="76" spans="3:10">
      <c r="C76" s="15" t="s">
        <v>3</v>
      </c>
      <c r="D76" s="7">
        <f>SUM(D52:D75)</f>
        <v>2832</v>
      </c>
      <c r="E76" s="7">
        <f t="shared" ref="E76:G76" si="7">SUM(E52:E75)</f>
        <v>3781</v>
      </c>
      <c r="F76" s="7">
        <f t="shared" si="7"/>
        <v>154</v>
      </c>
      <c r="G76" s="7">
        <f t="shared" si="7"/>
        <v>0</v>
      </c>
      <c r="H76" s="3">
        <f t="shared" si="6"/>
        <v>6767</v>
      </c>
    </row>
    <row r="77" spans="3:10" ht="18.75" thickBot="1">
      <c r="C77" s="16" t="s">
        <v>120</v>
      </c>
      <c r="D77" s="17">
        <f>D76+D51+D29+D15</f>
        <v>70232</v>
      </c>
      <c r="E77" s="17">
        <f>E76+E51+E29+E15</f>
        <v>10439</v>
      </c>
      <c r="F77" s="17">
        <f>F76+F51+F29+F15</f>
        <v>9113</v>
      </c>
      <c r="G77" s="17">
        <f>G76+G51+G29+G15</f>
        <v>6396</v>
      </c>
      <c r="H77" s="17">
        <f>H76+H51+H29+H15</f>
        <v>96180</v>
      </c>
    </row>
  </sheetData>
  <mergeCells count="2">
    <mergeCell ref="C5:C6"/>
    <mergeCell ref="D5:H5"/>
  </mergeCells>
  <printOptions horizontalCentered="1"/>
  <pageMargins left="0" right="0" top="0" bottom="0" header="0" footer="0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4"/>
  <sheetViews>
    <sheetView rightToLeft="1" zoomScaleNormal="100" workbookViewId="0">
      <selection activeCell="C11" sqref="C11"/>
    </sheetView>
  </sheetViews>
  <sheetFormatPr defaultColWidth="9" defaultRowHeight="15.75"/>
  <cols>
    <col min="1" max="1" width="9" style="21"/>
    <col min="2" max="2" width="47.125" style="21" customWidth="1"/>
    <col min="3" max="3" width="21.75" style="21" customWidth="1"/>
    <col min="4" max="4" width="28.125" style="21" customWidth="1"/>
    <col min="5" max="5" width="21.25" style="21" customWidth="1"/>
    <col min="6" max="6" width="32.375" style="21" customWidth="1"/>
    <col min="7" max="7" width="26.625" style="21" customWidth="1"/>
    <col min="8" max="8" width="24.125" style="21" customWidth="1"/>
    <col min="9" max="16384" width="9" style="21"/>
  </cols>
  <sheetData>
    <row r="3" spans="2:7" ht="16.5" thickBot="1"/>
    <row r="4" spans="2:7" ht="71.25" customHeight="1">
      <c r="B4" s="22" t="s">
        <v>160</v>
      </c>
      <c r="C4" s="231" t="s">
        <v>309</v>
      </c>
      <c r="D4" s="231"/>
      <c r="E4" s="231"/>
      <c r="F4" s="231"/>
      <c r="G4" s="232"/>
    </row>
    <row r="5" spans="2:7" ht="45" customHeight="1">
      <c r="B5" s="23" t="s">
        <v>264</v>
      </c>
      <c r="C5" s="233" t="s">
        <v>230</v>
      </c>
      <c r="D5" s="234"/>
      <c r="E5" s="234"/>
      <c r="F5" s="234"/>
      <c r="G5" s="235"/>
    </row>
    <row r="6" spans="2:7" ht="27.75">
      <c r="B6" s="236" t="s">
        <v>80</v>
      </c>
      <c r="C6" s="237"/>
      <c r="D6" s="237"/>
      <c r="E6" s="237"/>
      <c r="F6" s="237"/>
      <c r="G6" s="238"/>
    </row>
    <row r="7" spans="2:7" ht="16.5" thickBot="1">
      <c r="B7" s="239"/>
      <c r="C7" s="240"/>
      <c r="D7" s="24"/>
      <c r="E7" s="241" t="s">
        <v>81</v>
      </c>
      <c r="F7" s="241"/>
      <c r="G7" s="242"/>
    </row>
    <row r="8" spans="2:7">
      <c r="B8" s="229" t="s">
        <v>82</v>
      </c>
      <c r="C8" s="229" t="s">
        <v>68</v>
      </c>
      <c r="D8" s="245" t="s">
        <v>144</v>
      </c>
      <c r="E8" s="245" t="s">
        <v>145</v>
      </c>
      <c r="F8" s="243" t="s">
        <v>195</v>
      </c>
      <c r="G8" s="229" t="s">
        <v>5</v>
      </c>
    </row>
    <row r="9" spans="2:7" ht="33" customHeight="1" thickBot="1">
      <c r="B9" s="230"/>
      <c r="C9" s="230"/>
      <c r="D9" s="246"/>
      <c r="E9" s="246"/>
      <c r="F9" s="244"/>
      <c r="G9" s="230"/>
    </row>
    <row r="10" spans="2:7" ht="27" customHeight="1" thickBot="1">
      <c r="B10" s="33">
        <f>برنامه!P20</f>
        <v>0</v>
      </c>
      <c r="C10" s="34">
        <f>برنامه!P21</f>
        <v>0</v>
      </c>
      <c r="D10" s="35">
        <f>برنامه!P22</f>
        <v>0</v>
      </c>
      <c r="E10" s="35">
        <f>برنامه!P23</f>
        <v>0</v>
      </c>
      <c r="F10" s="35">
        <f>برنامه!P32</f>
        <v>0</v>
      </c>
      <c r="G10" s="36">
        <f>SUM(B10:F10)</f>
        <v>0</v>
      </c>
    </row>
    <row r="11" spans="2:7" ht="32.25" customHeight="1"/>
    <row r="12" spans="2:7" ht="32.25" customHeight="1" thickBot="1"/>
    <row r="13" spans="2:7" ht="26.25" customHeight="1">
      <c r="B13" s="25" t="s">
        <v>112</v>
      </c>
      <c r="C13" s="247" t="s">
        <v>168</v>
      </c>
      <c r="D13" s="248"/>
      <c r="E13" s="26"/>
    </row>
    <row r="14" spans="2:7" ht="21.75" customHeight="1">
      <c r="B14" s="27" t="s">
        <v>169</v>
      </c>
      <c r="C14" s="249"/>
      <c r="D14" s="250"/>
      <c r="E14" s="28" t="s">
        <v>170</v>
      </c>
    </row>
    <row r="15" spans="2:7" ht="21.75" customHeight="1" thickBot="1">
      <c r="B15" s="29" t="s">
        <v>171</v>
      </c>
      <c r="C15" s="227"/>
      <c r="D15" s="228"/>
      <c r="E15" s="26"/>
    </row>
    <row r="16" spans="2:7" ht="32.25" customHeight="1" thickBot="1"/>
    <row r="17" spans="2:7" ht="35.25" customHeight="1" thickTop="1">
      <c r="B17" s="30" t="s">
        <v>192</v>
      </c>
      <c r="C17" s="30" t="s">
        <v>193</v>
      </c>
      <c r="D17" s="30" t="s">
        <v>260</v>
      </c>
      <c r="E17" s="30" t="s">
        <v>194</v>
      </c>
      <c r="F17" s="30" t="s">
        <v>138</v>
      </c>
      <c r="G17" s="30" t="s">
        <v>133</v>
      </c>
    </row>
    <row r="18" spans="2:7" ht="48.75" customHeight="1" thickBot="1">
      <c r="B18" s="31" t="s">
        <v>119</v>
      </c>
      <c r="C18" s="31" t="s">
        <v>119</v>
      </c>
      <c r="D18" s="31" t="s">
        <v>119</v>
      </c>
      <c r="E18" s="31" t="s">
        <v>119</v>
      </c>
      <c r="F18" s="31" t="s">
        <v>119</v>
      </c>
      <c r="G18" s="31" t="s">
        <v>119</v>
      </c>
    </row>
    <row r="19" spans="2:7" ht="16.5" thickTop="1"/>
    <row r="24" spans="2:7">
      <c r="D24" s="32"/>
    </row>
  </sheetData>
  <sheetProtection password="CC3D" sheet="1" objects="1" scenarios="1"/>
  <mergeCells count="14">
    <mergeCell ref="C15:D15"/>
    <mergeCell ref="G8:G9"/>
    <mergeCell ref="C4:G4"/>
    <mergeCell ref="C5:G5"/>
    <mergeCell ref="B6:G6"/>
    <mergeCell ref="B7:C7"/>
    <mergeCell ref="E7:G7"/>
    <mergeCell ref="B8:B9"/>
    <mergeCell ref="C8:C9"/>
    <mergeCell ref="F8:F9"/>
    <mergeCell ref="E8:E9"/>
    <mergeCell ref="D8:D9"/>
    <mergeCell ref="C13:D13"/>
    <mergeCell ref="C14:D14"/>
  </mergeCells>
  <phoneticPr fontId="6" type="noConversion"/>
  <printOptions horizontalCentered="1" verticalCentered="1"/>
  <pageMargins left="0" right="0" top="0.25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rightToLeft="1" topLeftCell="A11" zoomScaleNormal="100" zoomScaleSheetLayoutView="50" workbookViewId="0">
      <selection activeCell="C31" sqref="C31"/>
    </sheetView>
  </sheetViews>
  <sheetFormatPr defaultColWidth="9" defaultRowHeight="15.75"/>
  <cols>
    <col min="1" max="1" width="12.375" style="21" bestFit="1" customWidth="1"/>
    <col min="2" max="2" width="53" style="21" customWidth="1"/>
    <col min="3" max="3" width="35.375" style="21" customWidth="1"/>
    <col min="4" max="4" width="13.375" style="21" customWidth="1"/>
    <col min="5" max="5" width="19.125" style="21" customWidth="1"/>
    <col min="6" max="6" width="14.625" style="21" customWidth="1"/>
    <col min="7" max="7" width="11.875" style="21" customWidth="1"/>
    <col min="8" max="8" width="16.25" style="21" customWidth="1"/>
    <col min="9" max="9" width="14" style="21" customWidth="1"/>
    <col min="10" max="10" width="9.75" style="21" customWidth="1"/>
    <col min="11" max="11" width="8.375" style="21" customWidth="1"/>
    <col min="12" max="12" width="7.875" style="21" customWidth="1"/>
    <col min="13" max="13" width="11" style="21" customWidth="1"/>
    <col min="14" max="14" width="16.25" style="21" customWidth="1"/>
    <col min="15" max="15" width="11" style="21" customWidth="1"/>
    <col min="16" max="16" width="11.875" style="21" customWidth="1"/>
    <col min="17" max="16384" width="9" style="21"/>
  </cols>
  <sheetData>
    <row r="1" spans="1:16" ht="57" customHeight="1" thickTop="1">
      <c r="A1" s="284" t="s">
        <v>160</v>
      </c>
      <c r="B1" s="285"/>
      <c r="C1" s="286"/>
      <c r="D1" s="277" t="s">
        <v>310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8"/>
    </row>
    <row r="2" spans="1:16" ht="18.75" customHeight="1">
      <c r="A2" s="287"/>
      <c r="B2" s="288"/>
      <c r="C2" s="28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</row>
    <row r="3" spans="1:16" ht="31.5" customHeight="1">
      <c r="A3" s="251" t="s">
        <v>264</v>
      </c>
      <c r="B3" s="252"/>
      <c r="C3" s="252"/>
      <c r="D3" s="259" t="s">
        <v>233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60"/>
    </row>
    <row r="4" spans="1:16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</row>
    <row r="5" spans="1:16" ht="36" customHeight="1" thickBot="1">
      <c r="A5" s="299" t="s">
        <v>167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</row>
    <row r="6" spans="1:16" ht="31.5" customHeight="1" thickTop="1" thickBot="1">
      <c r="A6" s="261" t="s">
        <v>189</v>
      </c>
      <c r="B6" s="261"/>
      <c r="C6" s="261"/>
      <c r="D6" s="261"/>
      <c r="E6" s="261"/>
      <c r="F6" s="261"/>
      <c r="G6" s="261"/>
      <c r="H6" s="37"/>
      <c r="I6" s="37"/>
      <c r="J6" s="37"/>
      <c r="K6" s="37"/>
      <c r="L6" s="37"/>
      <c r="M6" s="37"/>
      <c r="N6" s="282" t="s">
        <v>0</v>
      </c>
      <c r="O6" s="282"/>
      <c r="P6" s="283"/>
    </row>
    <row r="7" spans="1:16" s="55" customFormat="1" ht="18.75" thickTop="1">
      <c r="A7" s="297" t="s">
        <v>250</v>
      </c>
      <c r="B7" s="293" t="s">
        <v>265</v>
      </c>
      <c r="C7" s="293" t="s">
        <v>31</v>
      </c>
      <c r="D7" s="290" t="s">
        <v>72</v>
      </c>
      <c r="E7" s="291" t="s">
        <v>65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2"/>
    </row>
    <row r="8" spans="1:16" s="55" customFormat="1" ht="18">
      <c r="A8" s="298"/>
      <c r="B8" s="294"/>
      <c r="C8" s="294"/>
      <c r="D8" s="281"/>
      <c r="E8" s="281" t="s">
        <v>63</v>
      </c>
      <c r="F8" s="281"/>
      <c r="G8" s="281"/>
      <c r="H8" s="281" t="s">
        <v>64</v>
      </c>
      <c r="I8" s="281"/>
      <c r="J8" s="281"/>
      <c r="K8" s="295" t="s">
        <v>205</v>
      </c>
      <c r="L8" s="295" t="s">
        <v>62</v>
      </c>
      <c r="M8" s="281" t="s">
        <v>7</v>
      </c>
      <c r="N8" s="281"/>
      <c r="O8" s="281"/>
      <c r="P8" s="296"/>
    </row>
    <row r="9" spans="1:16" s="55" customFormat="1" ht="59.25" customHeight="1">
      <c r="A9" s="298"/>
      <c r="B9" s="294"/>
      <c r="C9" s="294"/>
      <c r="D9" s="281"/>
      <c r="E9" s="56" t="s">
        <v>201</v>
      </c>
      <c r="F9" s="56" t="s">
        <v>202</v>
      </c>
      <c r="G9" s="56" t="s">
        <v>1</v>
      </c>
      <c r="H9" s="56" t="s">
        <v>201</v>
      </c>
      <c r="I9" s="56" t="s">
        <v>202</v>
      </c>
      <c r="J9" s="57" t="s">
        <v>1</v>
      </c>
      <c r="K9" s="295"/>
      <c r="L9" s="295"/>
      <c r="M9" s="56" t="s">
        <v>199</v>
      </c>
      <c r="N9" s="56" t="s">
        <v>61</v>
      </c>
      <c r="O9" s="56" t="s">
        <v>62</v>
      </c>
      <c r="P9" s="58" t="s">
        <v>1</v>
      </c>
    </row>
    <row r="10" spans="1:16" s="55" customFormat="1" ht="18">
      <c r="A10" s="275">
        <v>1805004000</v>
      </c>
      <c r="B10" s="258" t="s">
        <v>297</v>
      </c>
      <c r="C10" s="59" t="s">
        <v>197</v>
      </c>
      <c r="D10" s="60">
        <f t="shared" ref="D10:D13" si="0">P10</f>
        <v>0</v>
      </c>
      <c r="E10" s="61">
        <f>'حقوق و مزایای مستمر'!E9+'حقوق و مزایای مستمر'!E10+'حقوق و مزایای مستمر'!E11</f>
        <v>0</v>
      </c>
      <c r="F10" s="61">
        <f>'حقوق و مزایای مستمر'!E18+'حقوق و مزایای مستمر'!E19+'حقوق و مزایای مستمر'!E20</f>
        <v>0</v>
      </c>
      <c r="G10" s="62">
        <f>E10+F10</f>
        <v>0</v>
      </c>
      <c r="H10" s="63">
        <f>'حقوق و مزایای مستمر'!E12+'حقوق و مزایای مستمر'!E13+'حقوق و مزایای مستمر'!E14</f>
        <v>0</v>
      </c>
      <c r="I10" s="61">
        <f>'حقوق و مزایای مستمر'!E15+'حقوق و مزایای مستمر'!E16+'حقوق و مزایای مستمر'!E17+'حقوق و مزایای مستمر'!E21+'حقوق و مزایای مستمر'!E22+'حقوق و مزایای مستمر'!E23+'حقوق و مزایای مستمر'!E24+'حقوق و مزایای مستمر'!E25+'حقوق و مزایای مستمر'!E26</f>
        <v>0</v>
      </c>
      <c r="J10" s="64">
        <f>I10+H10</f>
        <v>0</v>
      </c>
      <c r="K10" s="60">
        <f>'سایر هزینه های پرسنلی'!E32</f>
        <v>0</v>
      </c>
      <c r="L10" s="65">
        <f>'سایر هزینه ها'!D26</f>
        <v>0</v>
      </c>
      <c r="M10" s="60">
        <f>G10+J10</f>
        <v>0</v>
      </c>
      <c r="N10" s="60">
        <f>K10</f>
        <v>0</v>
      </c>
      <c r="O10" s="60">
        <f>L10</f>
        <v>0</v>
      </c>
      <c r="P10" s="66">
        <f>O10+N10+M10</f>
        <v>0</v>
      </c>
    </row>
    <row r="11" spans="1:16" s="55" customFormat="1" ht="18">
      <c r="A11" s="275"/>
      <c r="B11" s="258"/>
      <c r="C11" s="59" t="s">
        <v>123</v>
      </c>
      <c r="D11" s="60">
        <f t="shared" si="0"/>
        <v>0</v>
      </c>
      <c r="E11" s="61">
        <f>'حقوق و مزایای مستمر'!I9+'حقوق و مزایای مستمر'!I10+'حقوق و مزایای مستمر'!I11</f>
        <v>0</v>
      </c>
      <c r="F11" s="61">
        <f>'حقوق و مزایای مستمر'!I18+'حقوق و مزایای مستمر'!I19+'حقوق و مزایای مستمر'!I20</f>
        <v>0</v>
      </c>
      <c r="G11" s="62">
        <f t="shared" ref="G11:G15" si="1">E11+F11</f>
        <v>0</v>
      </c>
      <c r="H11" s="61">
        <f>'حقوق و مزایای مستمر'!I12+'حقوق و مزایای مستمر'!I13+'حقوق و مزایای مستمر'!I14</f>
        <v>0</v>
      </c>
      <c r="I11" s="61">
        <f>'حقوق و مزایای مستمر'!I15+'حقوق و مزایای مستمر'!I16+'حقوق و مزایای مستمر'!I17+'حقوق و مزایای مستمر'!I21+'حقوق و مزایای مستمر'!I22+'حقوق و مزایای مستمر'!I23+'حقوق و مزایای مستمر'!I24+'حقوق و مزایای مستمر'!I25+'حقوق و مزایای مستمر'!I26</f>
        <v>0</v>
      </c>
      <c r="J11" s="62">
        <f t="shared" ref="J11:J15" si="2">I11+H11</f>
        <v>0</v>
      </c>
      <c r="K11" s="60">
        <f>'سایر هزینه های پرسنلی'!I32</f>
        <v>0</v>
      </c>
      <c r="L11" s="65">
        <f>'سایر هزینه ها'!H26</f>
        <v>0</v>
      </c>
      <c r="M11" s="60">
        <f>G11+J11</f>
        <v>0</v>
      </c>
      <c r="N11" s="60">
        <f t="shared" ref="N11:O13" si="3">K11</f>
        <v>0</v>
      </c>
      <c r="O11" s="60">
        <f t="shared" si="3"/>
        <v>0</v>
      </c>
      <c r="P11" s="66">
        <f t="shared" ref="P11:P19" si="4">O11+N11+M11</f>
        <v>0</v>
      </c>
    </row>
    <row r="12" spans="1:16" s="55" customFormat="1" ht="18">
      <c r="A12" s="276">
        <v>1803004002</v>
      </c>
      <c r="B12" s="257" t="s">
        <v>295</v>
      </c>
      <c r="C12" s="67" t="s">
        <v>2</v>
      </c>
      <c r="D12" s="68">
        <f t="shared" si="0"/>
        <v>0</v>
      </c>
      <c r="E12" s="69">
        <f>'حقوق و مزایای مستمر'!F9+'حقوق و مزایای مستمر'!F10+'حقوق و مزایای مستمر'!F11</f>
        <v>0</v>
      </c>
      <c r="F12" s="69">
        <f>'حقوق و مزایای مستمر'!F18+'حقوق و مزایای مستمر'!F19+'حقوق و مزایای مستمر'!F20</f>
        <v>0</v>
      </c>
      <c r="G12" s="62">
        <f t="shared" si="1"/>
        <v>0</v>
      </c>
      <c r="H12" s="70">
        <f>'حقوق و مزایای مستمر'!F12+'حقوق و مزایای مستمر'!F13+'حقوق و مزایای مستمر'!F14</f>
        <v>0</v>
      </c>
      <c r="I12" s="70">
        <f>'حقوق و مزایای مستمر'!F15+'حقوق و مزایای مستمر'!F16+'حقوق و مزایای مستمر'!F17+'حقوق و مزایای مستمر'!F21+'حقوق و مزایای مستمر'!F22+'حقوق و مزایای مستمر'!F23+'حقوق و مزایای مستمر'!F24+'حقوق و مزایای مستمر'!F25+'حقوق و مزایای مستمر'!F26</f>
        <v>0</v>
      </c>
      <c r="J12" s="62">
        <f t="shared" si="2"/>
        <v>0</v>
      </c>
      <c r="K12" s="68">
        <f>'سایر هزینه های پرسنلی'!F32</f>
        <v>0</v>
      </c>
      <c r="L12" s="71">
        <f>'سایر هزینه ها'!E26</f>
        <v>0</v>
      </c>
      <c r="M12" s="72">
        <f>G12+J12</f>
        <v>0</v>
      </c>
      <c r="N12" s="68">
        <f t="shared" si="3"/>
        <v>0</v>
      </c>
      <c r="O12" s="68">
        <f t="shared" si="3"/>
        <v>0</v>
      </c>
      <c r="P12" s="66">
        <f t="shared" si="4"/>
        <v>0</v>
      </c>
    </row>
    <row r="13" spans="1:16" s="55" customFormat="1" ht="18">
      <c r="A13" s="276"/>
      <c r="B13" s="257"/>
      <c r="C13" s="67" t="s">
        <v>32</v>
      </c>
      <c r="D13" s="68">
        <f t="shared" si="0"/>
        <v>0</v>
      </c>
      <c r="E13" s="69">
        <f>'حقوق و مزایای مستمر'!J9+'حقوق و مزایای مستمر'!J10+'حقوق و مزایای مستمر'!J11</f>
        <v>0</v>
      </c>
      <c r="F13" s="69">
        <f>'حقوق و مزایای مستمر'!J18+'حقوق و مزایای مستمر'!J19+'حقوق و مزایای مستمر'!J20</f>
        <v>0</v>
      </c>
      <c r="G13" s="62">
        <f t="shared" si="1"/>
        <v>0</v>
      </c>
      <c r="H13" s="69">
        <f>'حقوق و مزایای مستمر'!J12+'حقوق و مزایای مستمر'!J13+'حقوق و مزایای مستمر'!J14</f>
        <v>0</v>
      </c>
      <c r="I13" s="69">
        <f>'حقوق و مزایای مستمر'!J15+'حقوق و مزایای مستمر'!J16+'حقوق و مزایای مستمر'!J17+'حقوق و مزایای مستمر'!J21+'حقوق و مزایای مستمر'!J22+'حقوق و مزایای مستمر'!J23+'حقوق و مزایای مستمر'!J24+'حقوق و مزایای مستمر'!J25+'حقوق و مزایای مستمر'!J26</f>
        <v>0</v>
      </c>
      <c r="J13" s="62">
        <f t="shared" si="2"/>
        <v>0</v>
      </c>
      <c r="K13" s="68">
        <f>'سایر هزینه های پرسنلی'!J32</f>
        <v>0</v>
      </c>
      <c r="L13" s="71">
        <f>'سایر هزینه ها'!I26</f>
        <v>0</v>
      </c>
      <c r="M13" s="72">
        <f>G13+J13</f>
        <v>0</v>
      </c>
      <c r="N13" s="68">
        <f t="shared" si="3"/>
        <v>0</v>
      </c>
      <c r="O13" s="68">
        <f t="shared" si="3"/>
        <v>0</v>
      </c>
      <c r="P13" s="66">
        <f t="shared" si="4"/>
        <v>0</v>
      </c>
    </row>
    <row r="14" spans="1:16" s="55" customFormat="1" ht="18">
      <c r="A14" s="275">
        <v>1803048000</v>
      </c>
      <c r="B14" s="258" t="s">
        <v>296</v>
      </c>
      <c r="C14" s="59" t="s">
        <v>197</v>
      </c>
      <c r="D14" s="60">
        <f>P14</f>
        <v>0</v>
      </c>
      <c r="E14" s="61">
        <f>'حقوق و مزایای مستمر'!G9+'حقوق و مزایای مستمر'!G10+'حقوق و مزایای مستمر'!G11</f>
        <v>0</v>
      </c>
      <c r="F14" s="61">
        <f>'حقوق و مزایای مستمر'!G18+'حقوق و مزایای مستمر'!G19+'حقوق و مزایای مستمر'!G20</f>
        <v>0</v>
      </c>
      <c r="G14" s="62">
        <f t="shared" si="1"/>
        <v>0</v>
      </c>
      <c r="H14" s="61">
        <f>'حقوق و مزایای مستمر'!G12+'حقوق و مزایای مستمر'!G13+'حقوق و مزایای مستمر'!G14</f>
        <v>0</v>
      </c>
      <c r="I14" s="61">
        <f>'حقوق و مزایای مستمر'!G15+'حقوق و مزایای مستمر'!G16+'حقوق و مزایای مستمر'!G17+'حقوق و مزایای مستمر'!G21+'حقوق و مزایای مستمر'!G22+'حقوق و مزایای مستمر'!G23+'حقوق و مزایای مستمر'!G24+'حقوق و مزایای مستمر'!G25+'حقوق و مزایای مستمر'!G26</f>
        <v>0</v>
      </c>
      <c r="J14" s="62">
        <f t="shared" si="2"/>
        <v>0</v>
      </c>
      <c r="K14" s="60">
        <f>'سایر هزینه های پرسنلی'!G32</f>
        <v>0</v>
      </c>
      <c r="L14" s="60">
        <f>'سایر هزینه ها'!F26</f>
        <v>0</v>
      </c>
      <c r="M14" s="60">
        <f t="shared" ref="M14:M15" si="5">G14+J14</f>
        <v>0</v>
      </c>
      <c r="N14" s="60">
        <f t="shared" ref="N14:N15" si="6">K14</f>
        <v>0</v>
      </c>
      <c r="O14" s="60">
        <f t="shared" ref="O14:O19" si="7">L14</f>
        <v>0</v>
      </c>
      <c r="P14" s="66">
        <f>O14+N14+M14</f>
        <v>0</v>
      </c>
    </row>
    <row r="15" spans="1:16" s="55" customFormat="1" ht="18">
      <c r="A15" s="275"/>
      <c r="B15" s="258"/>
      <c r="C15" s="59" t="s">
        <v>123</v>
      </c>
      <c r="D15" s="60">
        <f>P15</f>
        <v>0</v>
      </c>
      <c r="E15" s="61">
        <f>'حقوق و مزایای مستمر'!K9+'حقوق و مزایای مستمر'!K10+'حقوق و مزایای مستمر'!K11</f>
        <v>0</v>
      </c>
      <c r="F15" s="61">
        <f>'حقوق و مزایای مستمر'!K18+'حقوق و مزایای مستمر'!K19+'حقوق و مزایای مستمر'!K20</f>
        <v>0</v>
      </c>
      <c r="G15" s="62">
        <f t="shared" si="1"/>
        <v>0</v>
      </c>
      <c r="H15" s="61">
        <f>'حقوق و مزایای مستمر'!K12+'حقوق و مزایای مستمر'!K13+'حقوق و مزایای مستمر'!K14</f>
        <v>0</v>
      </c>
      <c r="I15" s="61">
        <f>'حقوق و مزایای مستمر'!K15+'حقوق و مزایای مستمر'!K16+'حقوق و مزایای مستمر'!K17+'حقوق و مزایای مستمر'!K21+'حقوق و مزایای مستمر'!K22+'حقوق و مزایای مستمر'!K23+'حقوق و مزایای مستمر'!K24+'حقوق و مزایای مستمر'!K25+'حقوق و مزایای مستمر'!K26</f>
        <v>0</v>
      </c>
      <c r="J15" s="62">
        <f t="shared" si="2"/>
        <v>0</v>
      </c>
      <c r="K15" s="60">
        <f>'سایر هزینه های پرسنلی'!K32</f>
        <v>0</v>
      </c>
      <c r="L15" s="60">
        <f>'سایر هزینه ها'!J26</f>
        <v>0</v>
      </c>
      <c r="M15" s="60">
        <f t="shared" si="5"/>
        <v>0</v>
      </c>
      <c r="N15" s="60">
        <f t="shared" si="6"/>
        <v>0</v>
      </c>
      <c r="O15" s="60">
        <f t="shared" si="7"/>
        <v>0</v>
      </c>
      <c r="P15" s="66">
        <f t="shared" si="4"/>
        <v>0</v>
      </c>
    </row>
    <row r="16" spans="1:16" s="55" customFormat="1" ht="18">
      <c r="A16" s="269" t="s">
        <v>146</v>
      </c>
      <c r="B16" s="270"/>
      <c r="C16" s="73" t="s">
        <v>125</v>
      </c>
      <c r="D16" s="74">
        <f>P16</f>
        <v>0</v>
      </c>
      <c r="E16" s="75"/>
      <c r="F16" s="75"/>
      <c r="G16" s="76">
        <f t="shared" ref="G16:G19" si="8">SUM(E16:F16)</f>
        <v>0</v>
      </c>
      <c r="H16" s="75"/>
      <c r="I16" s="75"/>
      <c r="J16" s="62">
        <f t="shared" ref="J16:J19" si="9">I16+H16</f>
        <v>0</v>
      </c>
      <c r="K16" s="74">
        <f>'سایر هزینه های پرسنلی'!M32</f>
        <v>0</v>
      </c>
      <c r="L16" s="74">
        <f>'سایر هزینه ها'!L26</f>
        <v>0</v>
      </c>
      <c r="M16" s="74">
        <f t="shared" ref="M16" si="10">G16+J16</f>
        <v>0</v>
      </c>
      <c r="N16" s="60">
        <f t="shared" ref="N16:N18" si="11">K16</f>
        <v>0</v>
      </c>
      <c r="O16" s="60">
        <f t="shared" si="7"/>
        <v>0</v>
      </c>
      <c r="P16" s="66">
        <f t="shared" si="4"/>
        <v>0</v>
      </c>
    </row>
    <row r="17" spans="1:17" s="55" customFormat="1" ht="18" customHeight="1">
      <c r="A17" s="269"/>
      <c r="B17" s="270"/>
      <c r="C17" s="73" t="s">
        <v>306</v>
      </c>
      <c r="D17" s="74">
        <f t="shared" ref="D17:D18" si="12">P17</f>
        <v>0</v>
      </c>
      <c r="E17" s="75"/>
      <c r="F17" s="75"/>
      <c r="G17" s="76">
        <f t="shared" si="8"/>
        <v>0</v>
      </c>
      <c r="H17" s="75"/>
      <c r="I17" s="75"/>
      <c r="J17" s="62">
        <f t="shared" si="9"/>
        <v>0</v>
      </c>
      <c r="K17" s="77"/>
      <c r="L17" s="74">
        <f>'سایر هزینه ها'!M26</f>
        <v>0</v>
      </c>
      <c r="M17" s="74">
        <f t="shared" ref="M17:M18" si="13">G17+J17</f>
        <v>0</v>
      </c>
      <c r="N17" s="60">
        <f t="shared" si="11"/>
        <v>0</v>
      </c>
      <c r="O17" s="60">
        <f t="shared" si="7"/>
        <v>0</v>
      </c>
      <c r="P17" s="66">
        <f t="shared" si="4"/>
        <v>0</v>
      </c>
    </row>
    <row r="18" spans="1:17" s="55" customFormat="1" ht="18" customHeight="1">
      <c r="A18" s="269"/>
      <c r="B18" s="270"/>
      <c r="C18" s="73" t="s">
        <v>307</v>
      </c>
      <c r="D18" s="74">
        <f t="shared" si="12"/>
        <v>0</v>
      </c>
      <c r="E18" s="75"/>
      <c r="F18" s="75"/>
      <c r="G18" s="76">
        <f t="shared" si="8"/>
        <v>0</v>
      </c>
      <c r="H18" s="75"/>
      <c r="I18" s="75"/>
      <c r="J18" s="62">
        <f t="shared" si="9"/>
        <v>0</v>
      </c>
      <c r="K18" s="77"/>
      <c r="L18" s="74">
        <f>'سایر هزینه ها'!N26</f>
        <v>0</v>
      </c>
      <c r="M18" s="74">
        <f t="shared" si="13"/>
        <v>0</v>
      </c>
      <c r="N18" s="60">
        <f t="shared" si="11"/>
        <v>0</v>
      </c>
      <c r="O18" s="60">
        <f t="shared" si="7"/>
        <v>0</v>
      </c>
      <c r="P18" s="66">
        <f t="shared" si="4"/>
        <v>0</v>
      </c>
    </row>
    <row r="19" spans="1:17" s="55" customFormat="1" ht="26.25" customHeight="1">
      <c r="A19" s="273" t="s">
        <v>147</v>
      </c>
      <c r="B19" s="274"/>
      <c r="C19" s="274"/>
      <c r="D19" s="78">
        <f>P19</f>
        <v>0</v>
      </c>
      <c r="E19" s="79"/>
      <c r="F19" s="79"/>
      <c r="G19" s="80">
        <f t="shared" si="8"/>
        <v>0</v>
      </c>
      <c r="H19" s="79"/>
      <c r="I19" s="79"/>
      <c r="J19" s="81">
        <f t="shared" si="9"/>
        <v>0</v>
      </c>
      <c r="K19" s="82">
        <f>'سایر هزینه های پرسنلی'!N32</f>
        <v>0</v>
      </c>
      <c r="L19" s="82">
        <f>'سایر هزینه ها'!O26</f>
        <v>0</v>
      </c>
      <c r="M19" s="82">
        <f>G19+J19</f>
        <v>0</v>
      </c>
      <c r="N19" s="78">
        <f t="shared" ref="N19" si="14">K19</f>
        <v>0</v>
      </c>
      <c r="O19" s="83">
        <f t="shared" si="7"/>
        <v>0</v>
      </c>
      <c r="P19" s="66">
        <f t="shared" si="4"/>
        <v>0</v>
      </c>
    </row>
    <row r="20" spans="1:17" s="86" customFormat="1" ht="18">
      <c r="A20" s="271" t="s">
        <v>3</v>
      </c>
      <c r="B20" s="272"/>
      <c r="C20" s="84" t="s">
        <v>2</v>
      </c>
      <c r="D20" s="85">
        <f>D10+D12+D14</f>
        <v>0</v>
      </c>
      <c r="E20" s="85">
        <f t="shared" ref="E20:P20" si="15">E10+E12+E14</f>
        <v>0</v>
      </c>
      <c r="F20" s="85">
        <f t="shared" si="15"/>
        <v>0</v>
      </c>
      <c r="G20" s="85">
        <f t="shared" si="15"/>
        <v>0</v>
      </c>
      <c r="H20" s="85">
        <f t="shared" si="15"/>
        <v>0</v>
      </c>
      <c r="I20" s="85">
        <f t="shared" si="15"/>
        <v>0</v>
      </c>
      <c r="J20" s="85">
        <f>J10+J12+J14</f>
        <v>0</v>
      </c>
      <c r="K20" s="85">
        <f t="shared" si="15"/>
        <v>0</v>
      </c>
      <c r="L20" s="85">
        <f t="shared" si="15"/>
        <v>0</v>
      </c>
      <c r="M20" s="85">
        <f t="shared" si="15"/>
        <v>0</v>
      </c>
      <c r="N20" s="85">
        <f t="shared" si="15"/>
        <v>0</v>
      </c>
      <c r="O20" s="85">
        <f t="shared" si="15"/>
        <v>0</v>
      </c>
      <c r="P20" s="85">
        <f t="shared" si="15"/>
        <v>0</v>
      </c>
    </row>
    <row r="21" spans="1:17" s="86" customFormat="1" ht="18">
      <c r="A21" s="271"/>
      <c r="B21" s="272"/>
      <c r="C21" s="84" t="s">
        <v>32</v>
      </c>
      <c r="D21" s="85">
        <f>D11+D13+D15</f>
        <v>0</v>
      </c>
      <c r="E21" s="85">
        <f t="shared" ref="E21:P21" si="16">E11+E13+E15</f>
        <v>0</v>
      </c>
      <c r="F21" s="85">
        <f t="shared" si="16"/>
        <v>0</v>
      </c>
      <c r="G21" s="85">
        <f t="shared" si="16"/>
        <v>0</v>
      </c>
      <c r="H21" s="85">
        <f t="shared" si="16"/>
        <v>0</v>
      </c>
      <c r="I21" s="85">
        <f t="shared" si="16"/>
        <v>0</v>
      </c>
      <c r="J21" s="85">
        <f t="shared" si="16"/>
        <v>0</v>
      </c>
      <c r="K21" s="85">
        <f t="shared" si="16"/>
        <v>0</v>
      </c>
      <c r="L21" s="85">
        <f t="shared" si="16"/>
        <v>0</v>
      </c>
      <c r="M21" s="85">
        <f t="shared" si="16"/>
        <v>0</v>
      </c>
      <c r="N21" s="85">
        <f t="shared" si="16"/>
        <v>0</v>
      </c>
      <c r="O21" s="85">
        <f t="shared" si="16"/>
        <v>0</v>
      </c>
      <c r="P21" s="85">
        <f t="shared" si="16"/>
        <v>0</v>
      </c>
    </row>
    <row r="22" spans="1:17" s="86" customFormat="1" ht="18">
      <c r="A22" s="271"/>
      <c r="B22" s="272"/>
      <c r="C22" s="87" t="s">
        <v>146</v>
      </c>
      <c r="D22" s="88">
        <f>D16+D17+D18</f>
        <v>0</v>
      </c>
      <c r="E22" s="89"/>
      <c r="F22" s="89"/>
      <c r="G22" s="85">
        <f>SUM(E22:F22)</f>
        <v>0</v>
      </c>
      <c r="H22" s="88">
        <f>H16+H17+H18</f>
        <v>0</v>
      </c>
      <c r="I22" s="88">
        <f>I16+I17+I18</f>
        <v>0</v>
      </c>
      <c r="J22" s="85">
        <f>SUM(H22:I22)</f>
        <v>0</v>
      </c>
      <c r="K22" s="88">
        <f>K16+K17+K18</f>
        <v>0</v>
      </c>
      <c r="L22" s="88">
        <f t="shared" ref="L22:O22" si="17">L16+L17+L18</f>
        <v>0</v>
      </c>
      <c r="M22" s="88">
        <f t="shared" si="17"/>
        <v>0</v>
      </c>
      <c r="N22" s="88">
        <f t="shared" si="17"/>
        <v>0</v>
      </c>
      <c r="O22" s="88">
        <f t="shared" si="17"/>
        <v>0</v>
      </c>
      <c r="P22" s="90">
        <f>SUM(M22:O22)</f>
        <v>0</v>
      </c>
    </row>
    <row r="23" spans="1:17" s="86" customFormat="1" ht="18">
      <c r="A23" s="271"/>
      <c r="B23" s="272"/>
      <c r="C23" s="87" t="s">
        <v>147</v>
      </c>
      <c r="D23" s="88">
        <f>D19</f>
        <v>0</v>
      </c>
      <c r="E23" s="89"/>
      <c r="F23" s="89"/>
      <c r="G23" s="85">
        <f>SUM(E23:F23)</f>
        <v>0</v>
      </c>
      <c r="H23" s="88">
        <f>H19</f>
        <v>0</v>
      </c>
      <c r="I23" s="88">
        <f>I19</f>
        <v>0</v>
      </c>
      <c r="J23" s="85">
        <f>SUM(H23:I23)</f>
        <v>0</v>
      </c>
      <c r="K23" s="88">
        <f>K19</f>
        <v>0</v>
      </c>
      <c r="L23" s="88">
        <f>L19</f>
        <v>0</v>
      </c>
      <c r="M23" s="88">
        <f t="shared" ref="M23:O23" si="18">M19</f>
        <v>0</v>
      </c>
      <c r="N23" s="88">
        <f t="shared" si="18"/>
        <v>0</v>
      </c>
      <c r="O23" s="88">
        <f t="shared" si="18"/>
        <v>0</v>
      </c>
      <c r="P23" s="90">
        <f>SUM(M23:O23)</f>
        <v>0</v>
      </c>
    </row>
    <row r="24" spans="1:17" s="55" customFormat="1" ht="33" customHeight="1" thickBot="1">
      <c r="A24" s="265" t="s">
        <v>5</v>
      </c>
      <c r="B24" s="266"/>
      <c r="C24" s="266"/>
      <c r="D24" s="91">
        <f>SUM(D20:D23)</f>
        <v>0</v>
      </c>
      <c r="E24" s="91">
        <f t="shared" ref="E24:O24" si="19">SUM(E20:E23)</f>
        <v>0</v>
      </c>
      <c r="F24" s="91">
        <f t="shared" si="19"/>
        <v>0</v>
      </c>
      <c r="G24" s="91">
        <f t="shared" si="19"/>
        <v>0</v>
      </c>
      <c r="H24" s="91">
        <f t="shared" si="19"/>
        <v>0</v>
      </c>
      <c r="I24" s="91">
        <f t="shared" si="19"/>
        <v>0</v>
      </c>
      <c r="J24" s="91">
        <f>SUM(J20:J23)</f>
        <v>0</v>
      </c>
      <c r="K24" s="91">
        <f t="shared" si="19"/>
        <v>0</v>
      </c>
      <c r="L24" s="91">
        <f t="shared" si="19"/>
        <v>0</v>
      </c>
      <c r="M24" s="91">
        <f t="shared" si="19"/>
        <v>0</v>
      </c>
      <c r="N24" s="91">
        <f t="shared" si="19"/>
        <v>0</v>
      </c>
      <c r="O24" s="91">
        <f t="shared" si="19"/>
        <v>0</v>
      </c>
      <c r="P24" s="92">
        <f>SUM(P20:P23)</f>
        <v>0</v>
      </c>
    </row>
    <row r="25" spans="1:17" s="40" customFormat="1" ht="30" customHeight="1" thickTop="1">
      <c r="A25" s="267" t="s">
        <v>190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8"/>
    </row>
    <row r="26" spans="1:17" s="41" customFormat="1" ht="25.5" thickBot="1">
      <c r="A26" s="312" t="s">
        <v>196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3"/>
    </row>
    <row r="27" spans="1:17" ht="20.25" customHeight="1" thickTop="1">
      <c r="A27" s="314" t="s">
        <v>4</v>
      </c>
      <c r="B27" s="255"/>
      <c r="C27" s="255" t="s">
        <v>69</v>
      </c>
      <c r="D27" s="320" t="s">
        <v>72</v>
      </c>
      <c r="E27" s="320"/>
      <c r="F27" s="320"/>
      <c r="G27" s="320"/>
      <c r="H27" s="320"/>
      <c r="I27" s="320"/>
      <c r="J27" s="253" t="s">
        <v>71</v>
      </c>
      <c r="K27" s="253"/>
      <c r="L27" s="253"/>
      <c r="M27" s="253"/>
      <c r="N27" s="253"/>
      <c r="O27" s="253"/>
      <c r="P27" s="254"/>
      <c r="Q27" s="42"/>
    </row>
    <row r="28" spans="1:17" ht="28.5" customHeight="1">
      <c r="A28" s="315"/>
      <c r="B28" s="256"/>
      <c r="C28" s="256"/>
      <c r="D28" s="321"/>
      <c r="E28" s="321"/>
      <c r="F28" s="321"/>
      <c r="G28" s="321"/>
      <c r="H28" s="321"/>
      <c r="I28" s="321"/>
      <c r="J28" s="304" t="s">
        <v>70</v>
      </c>
      <c r="K28" s="304"/>
      <c r="L28" s="304"/>
      <c r="M28" s="304"/>
      <c r="N28" s="43" t="s">
        <v>55</v>
      </c>
      <c r="O28" s="43" t="s">
        <v>66</v>
      </c>
      <c r="P28" s="44" t="s">
        <v>5</v>
      </c>
      <c r="Q28" s="42"/>
    </row>
    <row r="29" spans="1:17" ht="18.75">
      <c r="A29" s="316" t="s">
        <v>67</v>
      </c>
      <c r="B29" s="317"/>
      <c r="C29" s="45" t="s">
        <v>2</v>
      </c>
      <c r="D29" s="322"/>
      <c r="E29" s="322"/>
      <c r="F29" s="322"/>
      <c r="G29" s="322"/>
      <c r="H29" s="322"/>
      <c r="I29" s="322"/>
      <c r="J29" s="303">
        <f>'تملک دارائیهای سرمایه ای '!G12</f>
        <v>0</v>
      </c>
      <c r="K29" s="303"/>
      <c r="L29" s="303"/>
      <c r="M29" s="303"/>
      <c r="N29" s="46">
        <f>'تملک دارائیهای سرمایه ای '!G13</f>
        <v>0</v>
      </c>
      <c r="O29" s="46">
        <f>'تملک دارائیهای سرمایه ای '!G14</f>
        <v>0</v>
      </c>
      <c r="P29" s="47">
        <f>SUM(J29:O29)</f>
        <v>0</v>
      </c>
    </row>
    <row r="30" spans="1:17" ht="21" customHeight="1">
      <c r="A30" s="316"/>
      <c r="B30" s="317"/>
      <c r="C30" s="45" t="s">
        <v>32</v>
      </c>
      <c r="D30" s="323"/>
      <c r="E30" s="323"/>
      <c r="F30" s="323"/>
      <c r="G30" s="323"/>
      <c r="H30" s="323"/>
      <c r="I30" s="323"/>
      <c r="J30" s="302">
        <f>'تملک دارائیهای سرمایه ای '!H12</f>
        <v>0</v>
      </c>
      <c r="K30" s="302"/>
      <c r="L30" s="302"/>
      <c r="M30" s="302"/>
      <c r="N30" s="46">
        <f>'تملک دارائیهای سرمایه ای '!H13</f>
        <v>0</v>
      </c>
      <c r="O30" s="46">
        <f>'تملک دارائیهای سرمایه ای '!H14</f>
        <v>0</v>
      </c>
      <c r="P30" s="47">
        <f t="shared" ref="P30:P31" si="20">SUM(J30:O30)</f>
        <v>0</v>
      </c>
    </row>
    <row r="31" spans="1:17" ht="21" customHeight="1">
      <c r="A31" s="316"/>
      <c r="B31" s="317"/>
      <c r="C31" s="45" t="s">
        <v>33</v>
      </c>
      <c r="D31" s="323"/>
      <c r="E31" s="323"/>
      <c r="F31" s="323"/>
      <c r="G31" s="323"/>
      <c r="H31" s="323"/>
      <c r="I31" s="323"/>
      <c r="J31" s="302">
        <f>'تملک دارائیهای سرمایه ای '!I12</f>
        <v>0</v>
      </c>
      <c r="K31" s="302"/>
      <c r="L31" s="302"/>
      <c r="M31" s="302"/>
      <c r="N31" s="46">
        <f>'تملک دارائیهای سرمایه ای '!I13</f>
        <v>0</v>
      </c>
      <c r="O31" s="46">
        <f>'تملک دارائیهای سرمایه ای '!I14</f>
        <v>0</v>
      </c>
      <c r="P31" s="47">
        <f t="shared" si="20"/>
        <v>0</v>
      </c>
    </row>
    <row r="32" spans="1:17" ht="19.5" thickBot="1">
      <c r="A32" s="318"/>
      <c r="B32" s="319"/>
      <c r="C32" s="48" t="s">
        <v>37</v>
      </c>
      <c r="D32" s="311"/>
      <c r="E32" s="311"/>
      <c r="F32" s="311"/>
      <c r="G32" s="311"/>
      <c r="H32" s="311"/>
      <c r="I32" s="311"/>
      <c r="J32" s="311">
        <f>SUM(J29:M31)</f>
        <v>0</v>
      </c>
      <c r="K32" s="311"/>
      <c r="L32" s="311"/>
      <c r="M32" s="311"/>
      <c r="N32" s="49">
        <f>SUM(N29:N31)</f>
        <v>0</v>
      </c>
      <c r="O32" s="49">
        <f>SUM(O29:O31)</f>
        <v>0</v>
      </c>
      <c r="P32" s="50">
        <f>SUM(P29:P31)</f>
        <v>0</v>
      </c>
    </row>
    <row r="33" spans="1:16" ht="7.5" customHeight="1" thickTop="1" thickBot="1"/>
    <row r="34" spans="1:16" ht="27.75" customHeight="1" thickTop="1">
      <c r="A34" s="305" t="s">
        <v>192</v>
      </c>
      <c r="B34" s="307"/>
      <c r="C34" s="51" t="s">
        <v>193</v>
      </c>
      <c r="D34" s="305" t="s">
        <v>134</v>
      </c>
      <c r="E34" s="306"/>
      <c r="F34" s="307"/>
      <c r="G34" s="305" t="s">
        <v>198</v>
      </c>
      <c r="H34" s="306"/>
      <c r="I34" s="306"/>
      <c r="J34" s="307"/>
      <c r="K34" s="305" t="s">
        <v>138</v>
      </c>
      <c r="L34" s="306"/>
      <c r="M34" s="306"/>
      <c r="N34" s="307"/>
      <c r="O34" s="305" t="s">
        <v>133</v>
      </c>
      <c r="P34" s="307"/>
    </row>
    <row r="35" spans="1:16" ht="32.25" customHeight="1" thickBot="1">
      <c r="A35" s="308" t="s">
        <v>119</v>
      </c>
      <c r="B35" s="310"/>
      <c r="C35" s="52" t="s">
        <v>119</v>
      </c>
      <c r="D35" s="308" t="s">
        <v>119</v>
      </c>
      <c r="E35" s="309"/>
      <c r="F35" s="310"/>
      <c r="G35" s="308" t="s">
        <v>119</v>
      </c>
      <c r="H35" s="309"/>
      <c r="I35" s="309"/>
      <c r="J35" s="310"/>
      <c r="K35" s="308" t="s">
        <v>119</v>
      </c>
      <c r="L35" s="309"/>
      <c r="M35" s="309"/>
      <c r="N35" s="310"/>
      <c r="O35" s="308" t="s">
        <v>119</v>
      </c>
      <c r="P35" s="310"/>
    </row>
    <row r="36" spans="1:16" ht="12" customHeight="1" thickTop="1" thickBot="1"/>
    <row r="37" spans="1:16" ht="17.25" thickTop="1" thickBot="1">
      <c r="B37" s="53" t="s">
        <v>208</v>
      </c>
      <c r="C37" s="54" t="str">
        <f>IF('بودجه ریزی مبتنی بر عملکرد'!I38=('سایر هزینه ها'!P26+'سایر هزینه های پرسنلی'!O32+'حقوق و مزایای مستمر'!M27),"رعایت شده است","رعایت نشده است")</f>
        <v>رعایت شده است</v>
      </c>
    </row>
    <row r="38" spans="1:16" ht="16.5" thickTop="1"/>
    <row r="46" spans="1:16">
      <c r="B46" s="21" t="s">
        <v>277</v>
      </c>
    </row>
  </sheetData>
  <sheetProtection password="CC3D" sheet="1" objects="1" scenarios="1"/>
  <mergeCells count="54">
    <mergeCell ref="A34:B34"/>
    <mergeCell ref="A35:B35"/>
    <mergeCell ref="A26:P26"/>
    <mergeCell ref="A27:B28"/>
    <mergeCell ref="A29:B32"/>
    <mergeCell ref="O34:P34"/>
    <mergeCell ref="O35:P35"/>
    <mergeCell ref="K34:N34"/>
    <mergeCell ref="K35:N35"/>
    <mergeCell ref="G34:J34"/>
    <mergeCell ref="G35:J35"/>
    <mergeCell ref="D27:I28"/>
    <mergeCell ref="D29:I29"/>
    <mergeCell ref="D30:I30"/>
    <mergeCell ref="D31:I31"/>
    <mergeCell ref="J32:M32"/>
    <mergeCell ref="J31:M31"/>
    <mergeCell ref="J29:M29"/>
    <mergeCell ref="J28:M28"/>
    <mergeCell ref="D34:F34"/>
    <mergeCell ref="D35:F35"/>
    <mergeCell ref="J30:M30"/>
    <mergeCell ref="D32:I32"/>
    <mergeCell ref="D1:P2"/>
    <mergeCell ref="B10:B11"/>
    <mergeCell ref="H8:J8"/>
    <mergeCell ref="N6:P6"/>
    <mergeCell ref="A1:C2"/>
    <mergeCell ref="D7:D9"/>
    <mergeCell ref="E7:P7"/>
    <mergeCell ref="B7:B9"/>
    <mergeCell ref="C7:C9"/>
    <mergeCell ref="L8:L9"/>
    <mergeCell ref="M8:P8"/>
    <mergeCell ref="E8:G8"/>
    <mergeCell ref="K8:K9"/>
    <mergeCell ref="A7:A9"/>
    <mergeCell ref="A10:A11"/>
    <mergeCell ref="A5:P5"/>
    <mergeCell ref="A3:C3"/>
    <mergeCell ref="J27:P27"/>
    <mergeCell ref="C27:C28"/>
    <mergeCell ref="B12:B13"/>
    <mergeCell ref="B14:B15"/>
    <mergeCell ref="D3:P3"/>
    <mergeCell ref="A6:G6"/>
    <mergeCell ref="A4:P4"/>
    <mergeCell ref="A24:C24"/>
    <mergeCell ref="A25:P25"/>
    <mergeCell ref="A16:B18"/>
    <mergeCell ref="A20:B23"/>
    <mergeCell ref="A19:C19"/>
    <mergeCell ref="A14:A15"/>
    <mergeCell ref="A12:A13"/>
  </mergeCells>
  <phoneticPr fontId="6" type="noConversion"/>
  <conditionalFormatting sqref="C37">
    <cfRule type="cellIs" dxfId="4" priority="1" operator="equal">
      <formula>"رعایت نشده است"</formula>
    </cfRule>
    <cfRule type="cellIs" dxfId="3" priority="2" operator="equal">
      <formula>$C$37</formula>
    </cfRule>
    <cfRule type="cellIs" dxfId="2" priority="3" operator="equal">
      <formula>$C$37</formula>
    </cfRule>
    <cfRule type="cellIs" dxfId="1" priority="4" operator="equal">
      <formula>"رعایت نشده است "</formula>
    </cfRule>
    <cfRule type="cellIs" dxfId="0" priority="5" operator="equal">
      <formula>"رعایت شده است"</formula>
    </cfRule>
  </conditionalFormatting>
  <printOptions horizontalCentered="1"/>
  <pageMargins left="0" right="0" top="0" bottom="0" header="0" footer="7.874015748031496E-2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31"/>
  <sheetViews>
    <sheetView rightToLeft="1" topLeftCell="A7" zoomScaleNormal="100" workbookViewId="0">
      <selection activeCell="E26" sqref="E26"/>
    </sheetView>
  </sheetViews>
  <sheetFormatPr defaultColWidth="9" defaultRowHeight="15.75"/>
  <cols>
    <col min="1" max="1" width="9" style="21"/>
    <col min="2" max="2" width="4.375" style="21" bestFit="1" customWidth="1"/>
    <col min="3" max="3" width="48.375" style="21" bestFit="1" customWidth="1"/>
    <col min="4" max="4" width="9.25" style="21" bestFit="1" customWidth="1"/>
    <col min="5" max="5" width="10.5" style="21" customWidth="1"/>
    <col min="6" max="6" width="7.125" style="21" customWidth="1"/>
    <col min="7" max="7" width="10.5" style="21" customWidth="1"/>
    <col min="8" max="8" width="9.375" style="21" customWidth="1"/>
    <col min="9" max="9" width="6.875" style="21" customWidth="1"/>
    <col min="10" max="11" width="8.25" style="21" customWidth="1"/>
    <col min="12" max="12" width="7.125" style="21" customWidth="1"/>
    <col min="13" max="13" width="10.625" style="21" customWidth="1"/>
    <col min="14" max="16384" width="9" style="21"/>
  </cols>
  <sheetData>
    <row r="1" spans="2:13" ht="33.75" customHeight="1" thickBot="1"/>
    <row r="2" spans="2:13" ht="73.5" customHeight="1">
      <c r="B2" s="344" t="s">
        <v>164</v>
      </c>
      <c r="C2" s="345"/>
      <c r="D2" s="328" t="s">
        <v>311</v>
      </c>
      <c r="E2" s="328"/>
      <c r="F2" s="328"/>
      <c r="G2" s="328"/>
      <c r="H2" s="328"/>
      <c r="I2" s="328"/>
      <c r="J2" s="328"/>
      <c r="K2" s="328"/>
      <c r="L2" s="328"/>
      <c r="M2" s="329"/>
    </row>
    <row r="3" spans="2:13" ht="48" customHeight="1">
      <c r="B3" s="346"/>
      <c r="C3" s="282"/>
      <c r="D3" s="330"/>
      <c r="E3" s="330"/>
      <c r="F3" s="330"/>
      <c r="G3" s="330"/>
      <c r="H3" s="330"/>
      <c r="I3" s="330"/>
      <c r="J3" s="330"/>
      <c r="K3" s="330"/>
      <c r="L3" s="330"/>
      <c r="M3" s="331"/>
    </row>
    <row r="4" spans="2:13" ht="41.25" customHeight="1" thickBot="1">
      <c r="B4" s="342" t="s">
        <v>267</v>
      </c>
      <c r="C4" s="343"/>
      <c r="D4" s="340" t="s">
        <v>237</v>
      </c>
      <c r="E4" s="340"/>
      <c r="F4" s="340"/>
      <c r="G4" s="340"/>
      <c r="H4" s="340"/>
      <c r="I4" s="340"/>
      <c r="J4" s="340"/>
      <c r="K4" s="340"/>
      <c r="L4" s="340"/>
      <c r="M4" s="341"/>
    </row>
    <row r="5" spans="2:13" s="93" customFormat="1" ht="37.5" customHeight="1" thickBot="1">
      <c r="B5" s="337" t="s">
        <v>177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9"/>
    </row>
    <row r="6" spans="2:13" ht="37.5" customHeight="1" thickBot="1">
      <c r="B6" s="332" t="s">
        <v>0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</row>
    <row r="7" spans="2:13" ht="18" customHeight="1" thickTop="1">
      <c r="B7" s="347" t="s">
        <v>165</v>
      </c>
      <c r="C7" s="336" t="s">
        <v>166</v>
      </c>
      <c r="D7" s="253" t="s">
        <v>39</v>
      </c>
      <c r="E7" s="336" t="s">
        <v>301</v>
      </c>
      <c r="F7" s="336"/>
      <c r="G7" s="336"/>
      <c r="H7" s="336"/>
      <c r="I7" s="253" t="s">
        <v>116</v>
      </c>
      <c r="J7" s="253"/>
      <c r="K7" s="253"/>
      <c r="L7" s="253"/>
      <c r="M7" s="254" t="s">
        <v>117</v>
      </c>
    </row>
    <row r="8" spans="2:13" ht="94.5">
      <c r="B8" s="348"/>
      <c r="C8" s="349"/>
      <c r="D8" s="304"/>
      <c r="E8" s="43" t="s">
        <v>298</v>
      </c>
      <c r="F8" s="43" t="s">
        <v>295</v>
      </c>
      <c r="G8" s="43" t="s">
        <v>299</v>
      </c>
      <c r="H8" s="43" t="s">
        <v>1</v>
      </c>
      <c r="I8" s="43" t="s">
        <v>298</v>
      </c>
      <c r="J8" s="43" t="s">
        <v>295</v>
      </c>
      <c r="K8" s="43" t="s">
        <v>296</v>
      </c>
      <c r="L8" s="43" t="s">
        <v>3</v>
      </c>
      <c r="M8" s="335"/>
    </row>
    <row r="9" spans="2:13" s="99" customFormat="1">
      <c r="B9" s="94">
        <v>1</v>
      </c>
      <c r="C9" s="95" t="s">
        <v>10</v>
      </c>
      <c r="D9" s="350">
        <f>'نیروی انسانی '!C35+'نیروی انسانی '!G35</f>
        <v>0</v>
      </c>
      <c r="E9" s="96"/>
      <c r="F9" s="97"/>
      <c r="G9" s="97"/>
      <c r="H9" s="115">
        <f t="shared" ref="H9:H26" si="0">SUM(E9:G9)</f>
        <v>0</v>
      </c>
      <c r="I9" s="98"/>
      <c r="J9" s="98"/>
      <c r="K9" s="98"/>
      <c r="L9" s="115">
        <f t="shared" ref="L9:L26" si="1">SUM(I9:K9)</f>
        <v>0</v>
      </c>
      <c r="M9" s="117">
        <f t="shared" ref="M9:M17" si="2">H9+L9</f>
        <v>0</v>
      </c>
    </row>
    <row r="10" spans="2:13" s="99" customFormat="1">
      <c r="B10" s="94">
        <v>2</v>
      </c>
      <c r="C10" s="95" t="s">
        <v>11</v>
      </c>
      <c r="D10" s="350"/>
      <c r="E10" s="96"/>
      <c r="F10" s="97"/>
      <c r="G10" s="97"/>
      <c r="H10" s="115">
        <f t="shared" si="0"/>
        <v>0</v>
      </c>
      <c r="I10" s="98"/>
      <c r="J10" s="98"/>
      <c r="K10" s="98"/>
      <c r="L10" s="115">
        <f t="shared" si="1"/>
        <v>0</v>
      </c>
      <c r="M10" s="117">
        <f t="shared" si="2"/>
        <v>0</v>
      </c>
    </row>
    <row r="11" spans="2:13" s="99" customFormat="1">
      <c r="B11" s="94">
        <v>3</v>
      </c>
      <c r="C11" s="95" t="s">
        <v>211</v>
      </c>
      <c r="D11" s="350"/>
      <c r="E11" s="96"/>
      <c r="F11" s="97"/>
      <c r="G11" s="97"/>
      <c r="H11" s="115">
        <f t="shared" si="0"/>
        <v>0</v>
      </c>
      <c r="I11" s="98"/>
      <c r="J11" s="98"/>
      <c r="K11" s="98"/>
      <c r="L11" s="115">
        <f t="shared" si="1"/>
        <v>0</v>
      </c>
      <c r="M11" s="117">
        <f t="shared" si="2"/>
        <v>0</v>
      </c>
    </row>
    <row r="12" spans="2:13" s="99" customFormat="1">
      <c r="B12" s="100">
        <v>4</v>
      </c>
      <c r="C12" s="101" t="s">
        <v>12</v>
      </c>
      <c r="D12" s="351">
        <f>'نیروی انسانی '!C19+'نیروی انسانی '!D19</f>
        <v>0</v>
      </c>
      <c r="E12" s="102"/>
      <c r="F12" s="103"/>
      <c r="G12" s="103"/>
      <c r="H12" s="116">
        <f t="shared" si="0"/>
        <v>0</v>
      </c>
      <c r="I12" s="104"/>
      <c r="J12" s="104"/>
      <c r="K12" s="104"/>
      <c r="L12" s="116">
        <f t="shared" si="1"/>
        <v>0</v>
      </c>
      <c r="M12" s="118">
        <f t="shared" si="2"/>
        <v>0</v>
      </c>
    </row>
    <row r="13" spans="2:13" s="99" customFormat="1">
      <c r="B13" s="100">
        <v>5</v>
      </c>
      <c r="C13" s="101" t="s">
        <v>13</v>
      </c>
      <c r="D13" s="351"/>
      <c r="E13" s="102"/>
      <c r="F13" s="103"/>
      <c r="G13" s="103"/>
      <c r="H13" s="116">
        <f t="shared" si="0"/>
        <v>0</v>
      </c>
      <c r="I13" s="104"/>
      <c r="J13" s="104"/>
      <c r="K13" s="104"/>
      <c r="L13" s="116">
        <f t="shared" si="1"/>
        <v>0</v>
      </c>
      <c r="M13" s="118">
        <f t="shared" si="2"/>
        <v>0</v>
      </c>
    </row>
    <row r="14" spans="2:13" s="99" customFormat="1">
      <c r="B14" s="100">
        <v>6</v>
      </c>
      <c r="C14" s="101" t="s">
        <v>212</v>
      </c>
      <c r="D14" s="351"/>
      <c r="E14" s="102"/>
      <c r="F14" s="103"/>
      <c r="G14" s="103"/>
      <c r="H14" s="116">
        <f t="shared" si="0"/>
        <v>0</v>
      </c>
      <c r="I14" s="104"/>
      <c r="J14" s="104"/>
      <c r="K14" s="104"/>
      <c r="L14" s="116">
        <f t="shared" si="1"/>
        <v>0</v>
      </c>
      <c r="M14" s="118">
        <f t="shared" si="2"/>
        <v>0</v>
      </c>
    </row>
    <row r="15" spans="2:13" s="99" customFormat="1">
      <c r="B15" s="100">
        <v>7</v>
      </c>
      <c r="C15" s="101" t="s">
        <v>101</v>
      </c>
      <c r="D15" s="351">
        <f>'نیروی انسانی '!G19+'نیروی انسانی '!H19</f>
        <v>0</v>
      </c>
      <c r="E15" s="105"/>
      <c r="F15" s="103"/>
      <c r="G15" s="103"/>
      <c r="H15" s="116">
        <f t="shared" si="0"/>
        <v>0</v>
      </c>
      <c r="I15" s="104"/>
      <c r="J15" s="104"/>
      <c r="K15" s="104"/>
      <c r="L15" s="116">
        <f t="shared" si="1"/>
        <v>0</v>
      </c>
      <c r="M15" s="118">
        <f t="shared" si="2"/>
        <v>0</v>
      </c>
    </row>
    <row r="16" spans="2:13" s="99" customFormat="1">
      <c r="B16" s="100">
        <v>8</v>
      </c>
      <c r="C16" s="101" t="s">
        <v>103</v>
      </c>
      <c r="D16" s="351"/>
      <c r="E16" s="105"/>
      <c r="F16" s="103"/>
      <c r="G16" s="103"/>
      <c r="H16" s="116">
        <f t="shared" si="0"/>
        <v>0</v>
      </c>
      <c r="I16" s="104"/>
      <c r="J16" s="104"/>
      <c r="K16" s="104"/>
      <c r="L16" s="116">
        <f t="shared" si="1"/>
        <v>0</v>
      </c>
      <c r="M16" s="118">
        <f t="shared" si="2"/>
        <v>0</v>
      </c>
    </row>
    <row r="17" spans="2:17" s="99" customFormat="1">
      <c r="B17" s="100">
        <v>9</v>
      </c>
      <c r="C17" s="101" t="s">
        <v>102</v>
      </c>
      <c r="D17" s="351"/>
      <c r="E17" s="105"/>
      <c r="F17" s="103"/>
      <c r="G17" s="103"/>
      <c r="H17" s="116">
        <f t="shared" si="0"/>
        <v>0</v>
      </c>
      <c r="I17" s="104"/>
      <c r="J17" s="104"/>
      <c r="K17" s="104"/>
      <c r="L17" s="116">
        <f t="shared" si="1"/>
        <v>0</v>
      </c>
      <c r="M17" s="118">
        <f t="shared" si="2"/>
        <v>0</v>
      </c>
    </row>
    <row r="18" spans="2:17" s="99" customFormat="1">
      <c r="B18" s="94">
        <v>10</v>
      </c>
      <c r="C18" s="95" t="s">
        <v>221</v>
      </c>
      <c r="D18" s="350">
        <f>'نیروی انسانی '!J35</f>
        <v>0</v>
      </c>
      <c r="E18" s="96"/>
      <c r="F18" s="97"/>
      <c r="G18" s="97"/>
      <c r="H18" s="115">
        <f t="shared" si="0"/>
        <v>0</v>
      </c>
      <c r="I18" s="98"/>
      <c r="J18" s="98"/>
      <c r="K18" s="98"/>
      <c r="L18" s="115">
        <f t="shared" si="1"/>
        <v>0</v>
      </c>
      <c r="M18" s="117">
        <f>L18+H18</f>
        <v>0</v>
      </c>
      <c r="N18" s="106"/>
      <c r="O18" s="106"/>
    </row>
    <row r="19" spans="2:17" s="99" customFormat="1">
      <c r="B19" s="94">
        <v>11</v>
      </c>
      <c r="C19" s="95" t="s">
        <v>222</v>
      </c>
      <c r="D19" s="350"/>
      <c r="E19" s="96"/>
      <c r="F19" s="97"/>
      <c r="G19" s="97"/>
      <c r="H19" s="115">
        <f t="shared" si="0"/>
        <v>0</v>
      </c>
      <c r="I19" s="98"/>
      <c r="J19" s="98"/>
      <c r="K19" s="98"/>
      <c r="L19" s="115">
        <f t="shared" si="1"/>
        <v>0</v>
      </c>
      <c r="M19" s="117">
        <f>L19+H19</f>
        <v>0</v>
      </c>
      <c r="Q19" s="106"/>
    </row>
    <row r="20" spans="2:17" s="99" customFormat="1">
      <c r="B20" s="94">
        <v>12</v>
      </c>
      <c r="C20" s="95" t="s">
        <v>223</v>
      </c>
      <c r="D20" s="350"/>
      <c r="E20" s="96"/>
      <c r="F20" s="97"/>
      <c r="G20" s="97"/>
      <c r="H20" s="115">
        <f t="shared" si="0"/>
        <v>0</v>
      </c>
      <c r="I20" s="98"/>
      <c r="J20" s="98"/>
      <c r="K20" s="98"/>
      <c r="L20" s="115">
        <f t="shared" si="1"/>
        <v>0</v>
      </c>
      <c r="M20" s="117">
        <f>L20+H20</f>
        <v>0</v>
      </c>
    </row>
    <row r="21" spans="2:17" s="99" customFormat="1">
      <c r="B21" s="100">
        <v>13</v>
      </c>
      <c r="C21" s="101" t="s">
        <v>74</v>
      </c>
      <c r="D21" s="351">
        <f>'نیروی انسانی '!F19</f>
        <v>0</v>
      </c>
      <c r="E21" s="105"/>
      <c r="F21" s="103"/>
      <c r="G21" s="103"/>
      <c r="H21" s="116">
        <f t="shared" si="0"/>
        <v>0</v>
      </c>
      <c r="I21" s="104"/>
      <c r="J21" s="104"/>
      <c r="K21" s="104"/>
      <c r="L21" s="116">
        <f t="shared" si="1"/>
        <v>0</v>
      </c>
      <c r="M21" s="118">
        <f>H21+L21</f>
        <v>0</v>
      </c>
      <c r="O21" s="106"/>
    </row>
    <row r="22" spans="2:17" s="99" customFormat="1">
      <c r="B22" s="100">
        <v>14</v>
      </c>
      <c r="C22" s="101" t="s">
        <v>88</v>
      </c>
      <c r="D22" s="351"/>
      <c r="E22" s="105"/>
      <c r="F22" s="103"/>
      <c r="G22" s="103"/>
      <c r="H22" s="116">
        <f t="shared" si="0"/>
        <v>0</v>
      </c>
      <c r="I22" s="104"/>
      <c r="J22" s="104"/>
      <c r="K22" s="104"/>
      <c r="L22" s="116">
        <f t="shared" si="1"/>
        <v>0</v>
      </c>
      <c r="M22" s="118">
        <f>H22+L22</f>
        <v>0</v>
      </c>
    </row>
    <row r="23" spans="2:17" s="99" customFormat="1">
      <c r="B23" s="100">
        <v>15</v>
      </c>
      <c r="C23" s="101" t="s">
        <v>109</v>
      </c>
      <c r="D23" s="351"/>
      <c r="E23" s="105"/>
      <c r="F23" s="103"/>
      <c r="G23" s="103"/>
      <c r="H23" s="116">
        <f t="shared" si="0"/>
        <v>0</v>
      </c>
      <c r="I23" s="104"/>
      <c r="J23" s="104"/>
      <c r="K23" s="104"/>
      <c r="L23" s="116">
        <f t="shared" si="1"/>
        <v>0</v>
      </c>
      <c r="M23" s="118">
        <f>H23+L23</f>
        <v>0</v>
      </c>
    </row>
    <row r="24" spans="2:17" s="99" customFormat="1">
      <c r="B24" s="107">
        <v>19</v>
      </c>
      <c r="C24" s="108" t="s">
        <v>218</v>
      </c>
      <c r="D24" s="352">
        <f>'نیروی انسانی '!I19</f>
        <v>0</v>
      </c>
      <c r="E24" s="109"/>
      <c r="F24" s="110"/>
      <c r="G24" s="110"/>
      <c r="H24" s="116">
        <f t="shared" si="0"/>
        <v>0</v>
      </c>
      <c r="I24" s="111"/>
      <c r="J24" s="111"/>
      <c r="K24" s="111"/>
      <c r="L24" s="116">
        <f t="shared" si="1"/>
        <v>0</v>
      </c>
      <c r="M24" s="119">
        <f>L24+H24</f>
        <v>0</v>
      </c>
    </row>
    <row r="25" spans="2:17" s="99" customFormat="1">
      <c r="B25" s="107">
        <v>20</v>
      </c>
      <c r="C25" s="108" t="s">
        <v>219</v>
      </c>
      <c r="D25" s="352"/>
      <c r="E25" s="109"/>
      <c r="F25" s="110"/>
      <c r="G25" s="110"/>
      <c r="H25" s="116">
        <f t="shared" si="0"/>
        <v>0</v>
      </c>
      <c r="I25" s="111"/>
      <c r="J25" s="111"/>
      <c r="K25" s="111"/>
      <c r="L25" s="116">
        <f t="shared" si="1"/>
        <v>0</v>
      </c>
      <c r="M25" s="119">
        <f>L25+H25</f>
        <v>0</v>
      </c>
    </row>
    <row r="26" spans="2:17" s="99" customFormat="1">
      <c r="B26" s="107">
        <v>21</v>
      </c>
      <c r="C26" s="108" t="s">
        <v>220</v>
      </c>
      <c r="D26" s="352"/>
      <c r="E26" s="109"/>
      <c r="F26" s="110"/>
      <c r="G26" s="110"/>
      <c r="H26" s="116">
        <f t="shared" si="0"/>
        <v>0</v>
      </c>
      <c r="I26" s="111"/>
      <c r="J26" s="111"/>
      <c r="K26" s="111"/>
      <c r="L26" s="116">
        <f t="shared" si="1"/>
        <v>0</v>
      </c>
      <c r="M26" s="119">
        <f>L26+H26</f>
        <v>0</v>
      </c>
    </row>
    <row r="27" spans="2:17" ht="16.5" thickBot="1">
      <c r="B27" s="353" t="s">
        <v>266</v>
      </c>
      <c r="C27" s="354"/>
      <c r="D27" s="114">
        <f>SUM(D9:D26)</f>
        <v>0</v>
      </c>
      <c r="E27" s="114">
        <f t="shared" ref="E27:L27" si="3">SUM(E9:E26)</f>
        <v>0</v>
      </c>
      <c r="F27" s="114">
        <f t="shared" si="3"/>
        <v>0</v>
      </c>
      <c r="G27" s="114">
        <f t="shared" si="3"/>
        <v>0</v>
      </c>
      <c r="H27" s="112">
        <f t="shared" si="3"/>
        <v>0</v>
      </c>
      <c r="I27" s="114">
        <f t="shared" si="3"/>
        <v>0</v>
      </c>
      <c r="J27" s="114">
        <f t="shared" si="3"/>
        <v>0</v>
      </c>
      <c r="K27" s="114">
        <f t="shared" si="3"/>
        <v>0</v>
      </c>
      <c r="L27" s="114">
        <f t="shared" si="3"/>
        <v>0</v>
      </c>
      <c r="M27" s="120">
        <f>SUM(M9:M26)</f>
        <v>0</v>
      </c>
    </row>
    <row r="28" spans="2:17" ht="33" customHeight="1" thickTop="1" thickBot="1">
      <c r="B28" s="37"/>
      <c r="C28" s="37"/>
      <c r="D28" s="37"/>
      <c r="E28" s="37"/>
      <c r="F28" s="37"/>
      <c r="G28" s="37"/>
      <c r="H28" s="37"/>
    </row>
    <row r="29" spans="2:17" ht="29.25" customHeight="1" thickTop="1">
      <c r="B29" s="355" t="s">
        <v>192</v>
      </c>
      <c r="C29" s="324"/>
      <c r="D29" s="324" t="s">
        <v>193</v>
      </c>
      <c r="E29" s="324"/>
      <c r="F29" s="324" t="s">
        <v>300</v>
      </c>
      <c r="G29" s="324"/>
      <c r="H29" s="324" t="s">
        <v>198</v>
      </c>
      <c r="I29" s="324"/>
      <c r="J29" s="324" t="s">
        <v>138</v>
      </c>
      <c r="K29" s="324"/>
      <c r="L29" s="324" t="s">
        <v>209</v>
      </c>
      <c r="M29" s="326"/>
    </row>
    <row r="30" spans="2:17" ht="30.75" customHeight="1" thickBot="1">
      <c r="B30" s="356" t="s">
        <v>119</v>
      </c>
      <c r="C30" s="325"/>
      <c r="D30" s="325" t="s">
        <v>119</v>
      </c>
      <c r="E30" s="325"/>
      <c r="F30" s="325" t="s">
        <v>119</v>
      </c>
      <c r="G30" s="325"/>
      <c r="H30" s="325" t="s">
        <v>119</v>
      </c>
      <c r="I30" s="325"/>
      <c r="J30" s="325" t="s">
        <v>119</v>
      </c>
      <c r="K30" s="325"/>
      <c r="L30" s="325" t="s">
        <v>119</v>
      </c>
      <c r="M30" s="327"/>
    </row>
    <row r="31" spans="2:17" ht="22.5" customHeight="1" thickTop="1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</sheetData>
  <sheetProtection password="CC3D" sheet="1" objects="1" scenarios="1"/>
  <mergeCells count="31">
    <mergeCell ref="D24:D26"/>
    <mergeCell ref="B27:C27"/>
    <mergeCell ref="B29:C29"/>
    <mergeCell ref="B30:C30"/>
    <mergeCell ref="D29:E29"/>
    <mergeCell ref="D30:E30"/>
    <mergeCell ref="D9:D11"/>
    <mergeCell ref="D12:D14"/>
    <mergeCell ref="D15:D17"/>
    <mergeCell ref="D18:D20"/>
    <mergeCell ref="D21:D23"/>
    <mergeCell ref="D2:M3"/>
    <mergeCell ref="B6:M6"/>
    <mergeCell ref="M7:M8"/>
    <mergeCell ref="E7:H7"/>
    <mergeCell ref="B5:M5"/>
    <mergeCell ref="D4:M4"/>
    <mergeCell ref="B4:C4"/>
    <mergeCell ref="I7:L7"/>
    <mergeCell ref="B2:C3"/>
    <mergeCell ref="B7:B8"/>
    <mergeCell ref="D7:D8"/>
    <mergeCell ref="C7:C8"/>
    <mergeCell ref="F29:G29"/>
    <mergeCell ref="F30:G30"/>
    <mergeCell ref="L29:M29"/>
    <mergeCell ref="L30:M30"/>
    <mergeCell ref="J29:K29"/>
    <mergeCell ref="J30:K30"/>
    <mergeCell ref="H29:I29"/>
    <mergeCell ref="H30:I30"/>
  </mergeCells>
  <phoneticPr fontId="6" type="noConversion"/>
  <printOptions horizontalCentered="1"/>
  <pageMargins left="0" right="0" top="0.51181102362204722" bottom="0" header="0" footer="0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S49"/>
  <sheetViews>
    <sheetView rightToLeft="1" topLeftCell="A11" zoomScaleNormal="100" workbookViewId="0">
      <selection activeCell="J11" sqref="J11"/>
    </sheetView>
  </sheetViews>
  <sheetFormatPr defaultColWidth="9" defaultRowHeight="15.75"/>
  <cols>
    <col min="1" max="1" width="9" style="21"/>
    <col min="2" max="2" width="9.75" style="21" customWidth="1"/>
    <col min="3" max="3" width="88.25" style="21" customWidth="1"/>
    <col min="4" max="4" width="8.5" style="21" customWidth="1"/>
    <col min="5" max="5" width="9" style="21" customWidth="1"/>
    <col min="6" max="6" width="8.875" style="21" customWidth="1"/>
    <col min="7" max="7" width="10" style="21" customWidth="1"/>
    <col min="8" max="8" width="7.125" style="21" customWidth="1"/>
    <col min="9" max="9" width="8.625" style="21" customWidth="1"/>
    <col min="10" max="10" width="8.75" style="21" customWidth="1"/>
    <col min="11" max="11" width="10.125" style="21" customWidth="1"/>
    <col min="12" max="12" width="7.125" style="21" customWidth="1"/>
    <col min="13" max="15" width="6.375" style="21" customWidth="1"/>
    <col min="16" max="16" width="9.5" style="21" bestFit="1" customWidth="1"/>
    <col min="17" max="18" width="32.125" style="21" customWidth="1"/>
    <col min="19" max="16384" width="9" style="21"/>
  </cols>
  <sheetData>
    <row r="1" spans="2:19" ht="39" customHeight="1" thickBot="1"/>
    <row r="2" spans="2:19" ht="90.75" customHeight="1">
      <c r="B2" s="387" t="s">
        <v>160</v>
      </c>
      <c r="C2" s="388"/>
      <c r="D2" s="388"/>
      <c r="E2" s="375" t="s">
        <v>312</v>
      </c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2:19" ht="42" customHeight="1">
      <c r="B3" s="389"/>
      <c r="C3" s="390"/>
      <c r="D3" s="390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8"/>
    </row>
    <row r="4" spans="2:19" ht="41.25" customHeight="1" thickBot="1">
      <c r="B4" s="373" t="s">
        <v>264</v>
      </c>
      <c r="C4" s="374"/>
      <c r="D4" s="374"/>
      <c r="E4" s="379" t="s">
        <v>238</v>
      </c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2:19" ht="59.25" customHeight="1" thickBot="1">
      <c r="B5" s="381" t="s">
        <v>176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2:19" ht="40.5" customHeight="1" thickBot="1">
      <c r="B6" s="384" t="s">
        <v>178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6"/>
    </row>
    <row r="7" spans="2:19" ht="28.5" customHeight="1" thickTop="1">
      <c r="B7" s="347" t="s">
        <v>172</v>
      </c>
      <c r="C7" s="253" t="s">
        <v>175</v>
      </c>
      <c r="D7" s="253" t="s">
        <v>29</v>
      </c>
      <c r="E7" s="367" t="s">
        <v>183</v>
      </c>
      <c r="F7" s="368"/>
      <c r="G7" s="368"/>
      <c r="H7" s="368"/>
      <c r="I7" s="368"/>
      <c r="J7" s="368"/>
      <c r="K7" s="368"/>
      <c r="L7" s="368"/>
      <c r="M7" s="368"/>
      <c r="N7" s="368"/>
      <c r="O7" s="369"/>
    </row>
    <row r="8" spans="2:19" ht="21.75" customHeight="1">
      <c r="B8" s="348"/>
      <c r="C8" s="304"/>
      <c r="D8" s="304"/>
      <c r="E8" s="364" t="s">
        <v>174</v>
      </c>
      <c r="F8" s="365"/>
      <c r="G8" s="365"/>
      <c r="H8" s="366"/>
      <c r="I8" s="364" t="s">
        <v>173</v>
      </c>
      <c r="J8" s="365"/>
      <c r="K8" s="365"/>
      <c r="L8" s="366"/>
      <c r="M8" s="370" t="s">
        <v>200</v>
      </c>
      <c r="N8" s="363" t="s">
        <v>147</v>
      </c>
      <c r="O8" s="361" t="s">
        <v>38</v>
      </c>
    </row>
    <row r="9" spans="2:19" ht="109.5" customHeight="1">
      <c r="B9" s="348"/>
      <c r="C9" s="304"/>
      <c r="D9" s="304"/>
      <c r="E9" s="43" t="s">
        <v>298</v>
      </c>
      <c r="F9" s="43" t="s">
        <v>295</v>
      </c>
      <c r="G9" s="43" t="s">
        <v>299</v>
      </c>
      <c r="H9" s="121" t="s">
        <v>1</v>
      </c>
      <c r="I9" s="43" t="s">
        <v>298</v>
      </c>
      <c r="J9" s="43" t="s">
        <v>295</v>
      </c>
      <c r="K9" s="43" t="s">
        <v>299</v>
      </c>
      <c r="L9" s="121" t="s">
        <v>1</v>
      </c>
      <c r="M9" s="371"/>
      <c r="N9" s="363"/>
      <c r="O9" s="361"/>
    </row>
    <row r="10" spans="2:19" s="99" customFormat="1" ht="18">
      <c r="B10" s="100">
        <v>1</v>
      </c>
      <c r="C10" s="122" t="s">
        <v>226</v>
      </c>
      <c r="D10" s="123"/>
      <c r="E10" s="123"/>
      <c r="F10" s="123"/>
      <c r="G10" s="124"/>
      <c r="H10" s="137">
        <f t="shared" ref="H10:H31" si="0">SUM(E10:G10)</f>
        <v>0</v>
      </c>
      <c r="I10" s="124"/>
      <c r="J10" s="124"/>
      <c r="K10" s="124"/>
      <c r="L10" s="137">
        <f t="shared" ref="L10:L31" si="1">SUM(I10:K10)</f>
        <v>0</v>
      </c>
      <c r="M10" s="124"/>
      <c r="N10" s="124"/>
      <c r="O10" s="136">
        <f t="shared" ref="O10:O31" si="2">H10+L10+M10+N10</f>
        <v>0</v>
      </c>
    </row>
    <row r="11" spans="2:19" s="99" customFormat="1" ht="18">
      <c r="B11" s="100">
        <v>2</v>
      </c>
      <c r="C11" s="122" t="s">
        <v>79</v>
      </c>
      <c r="D11" s="123"/>
      <c r="E11" s="123"/>
      <c r="F11" s="123"/>
      <c r="G11" s="124"/>
      <c r="H11" s="137">
        <f t="shared" si="0"/>
        <v>0</v>
      </c>
      <c r="I11" s="124"/>
      <c r="J11" s="124"/>
      <c r="K11" s="124"/>
      <c r="L11" s="137">
        <f t="shared" si="1"/>
        <v>0</v>
      </c>
      <c r="M11" s="124"/>
      <c r="N11" s="124"/>
      <c r="O11" s="136">
        <f t="shared" si="2"/>
        <v>0</v>
      </c>
    </row>
    <row r="12" spans="2:19" s="99" customFormat="1" ht="18">
      <c r="B12" s="100">
        <v>3</v>
      </c>
      <c r="C12" s="122" t="s">
        <v>148</v>
      </c>
      <c r="D12" s="123"/>
      <c r="E12" s="123"/>
      <c r="F12" s="123"/>
      <c r="G12" s="124"/>
      <c r="H12" s="137">
        <f t="shared" si="0"/>
        <v>0</v>
      </c>
      <c r="I12" s="124"/>
      <c r="J12" s="124"/>
      <c r="K12" s="124"/>
      <c r="L12" s="137">
        <f t="shared" si="1"/>
        <v>0</v>
      </c>
      <c r="M12" s="124"/>
      <c r="N12" s="124"/>
      <c r="O12" s="136">
        <f t="shared" si="2"/>
        <v>0</v>
      </c>
      <c r="P12" s="106"/>
      <c r="S12" s="106"/>
    </row>
    <row r="13" spans="2:19" s="99" customFormat="1" ht="18">
      <c r="B13" s="100">
        <v>4</v>
      </c>
      <c r="C13" s="122" t="s">
        <v>203</v>
      </c>
      <c r="D13" s="123"/>
      <c r="E13" s="123"/>
      <c r="F13" s="123"/>
      <c r="G13" s="124"/>
      <c r="H13" s="137">
        <f t="shared" si="0"/>
        <v>0</v>
      </c>
      <c r="I13" s="124"/>
      <c r="J13" s="124"/>
      <c r="K13" s="124"/>
      <c r="L13" s="137">
        <f t="shared" si="1"/>
        <v>0</v>
      </c>
      <c r="M13" s="124"/>
      <c r="N13" s="124"/>
      <c r="O13" s="136">
        <f t="shared" si="2"/>
        <v>0</v>
      </c>
    </row>
    <row r="14" spans="2:19" s="99" customFormat="1" ht="18">
      <c r="B14" s="100">
        <v>5</v>
      </c>
      <c r="C14" s="122" t="s">
        <v>204</v>
      </c>
      <c r="D14" s="123"/>
      <c r="E14" s="123"/>
      <c r="F14" s="123"/>
      <c r="G14" s="124"/>
      <c r="H14" s="137">
        <f t="shared" si="0"/>
        <v>0</v>
      </c>
      <c r="I14" s="124"/>
      <c r="J14" s="124"/>
      <c r="K14" s="124"/>
      <c r="L14" s="137">
        <f t="shared" si="1"/>
        <v>0</v>
      </c>
      <c r="M14" s="124"/>
      <c r="N14" s="124"/>
      <c r="O14" s="136">
        <f t="shared" si="2"/>
        <v>0</v>
      </c>
    </row>
    <row r="15" spans="2:19" ht="18">
      <c r="B15" s="100">
        <v>6</v>
      </c>
      <c r="C15" s="125" t="s">
        <v>261</v>
      </c>
      <c r="D15" s="126"/>
      <c r="E15" s="126"/>
      <c r="F15" s="126"/>
      <c r="G15" s="127"/>
      <c r="H15" s="137">
        <f t="shared" si="0"/>
        <v>0</v>
      </c>
      <c r="I15" s="127"/>
      <c r="J15" s="127"/>
      <c r="K15" s="127"/>
      <c r="L15" s="137">
        <f t="shared" si="1"/>
        <v>0</v>
      </c>
      <c r="M15" s="127"/>
      <c r="N15" s="127"/>
      <c r="O15" s="136">
        <f t="shared" si="2"/>
        <v>0</v>
      </c>
      <c r="Q15" s="32"/>
    </row>
    <row r="16" spans="2:19" ht="18">
      <c r="B16" s="100">
        <v>7</v>
      </c>
      <c r="C16" s="125" t="s">
        <v>20</v>
      </c>
      <c r="D16" s="126"/>
      <c r="E16" s="126"/>
      <c r="F16" s="126"/>
      <c r="G16" s="127"/>
      <c r="H16" s="137">
        <f t="shared" si="0"/>
        <v>0</v>
      </c>
      <c r="I16" s="127"/>
      <c r="J16" s="127"/>
      <c r="K16" s="127"/>
      <c r="L16" s="137">
        <f t="shared" si="1"/>
        <v>0</v>
      </c>
      <c r="M16" s="127"/>
      <c r="N16" s="127"/>
      <c r="O16" s="136">
        <f t="shared" si="2"/>
        <v>0</v>
      </c>
    </row>
    <row r="17" spans="2:19" ht="18">
      <c r="B17" s="100">
        <v>8</v>
      </c>
      <c r="C17" s="125" t="s">
        <v>21</v>
      </c>
      <c r="D17" s="126"/>
      <c r="E17" s="126"/>
      <c r="F17" s="126"/>
      <c r="G17" s="127"/>
      <c r="H17" s="137">
        <f t="shared" si="0"/>
        <v>0</v>
      </c>
      <c r="I17" s="127"/>
      <c r="J17" s="127"/>
      <c r="K17" s="127"/>
      <c r="L17" s="137">
        <f t="shared" si="1"/>
        <v>0</v>
      </c>
      <c r="M17" s="127"/>
      <c r="N17" s="127"/>
      <c r="O17" s="136">
        <f t="shared" si="2"/>
        <v>0</v>
      </c>
      <c r="P17" s="32"/>
      <c r="S17" s="32"/>
    </row>
    <row r="18" spans="2:19" ht="18">
      <c r="B18" s="100">
        <v>9</v>
      </c>
      <c r="C18" s="125" t="s">
        <v>18</v>
      </c>
      <c r="D18" s="126"/>
      <c r="E18" s="126"/>
      <c r="F18" s="126"/>
      <c r="G18" s="127"/>
      <c r="H18" s="137">
        <f t="shared" si="0"/>
        <v>0</v>
      </c>
      <c r="I18" s="127"/>
      <c r="J18" s="127"/>
      <c r="K18" s="127"/>
      <c r="L18" s="137">
        <f t="shared" si="1"/>
        <v>0</v>
      </c>
      <c r="M18" s="127"/>
      <c r="N18" s="127"/>
      <c r="O18" s="136">
        <f t="shared" si="2"/>
        <v>0</v>
      </c>
      <c r="P18" s="32"/>
      <c r="S18" s="32"/>
    </row>
    <row r="19" spans="2:19" ht="18">
      <c r="B19" s="100">
        <v>10</v>
      </c>
      <c r="C19" s="125" t="s">
        <v>149</v>
      </c>
      <c r="D19" s="126"/>
      <c r="E19" s="126"/>
      <c r="F19" s="126"/>
      <c r="G19" s="127"/>
      <c r="H19" s="137">
        <f t="shared" si="0"/>
        <v>0</v>
      </c>
      <c r="I19" s="127"/>
      <c r="J19" s="127"/>
      <c r="K19" s="127"/>
      <c r="L19" s="137">
        <f t="shared" si="1"/>
        <v>0</v>
      </c>
      <c r="M19" s="127"/>
      <c r="N19" s="127"/>
      <c r="O19" s="136">
        <f t="shared" si="2"/>
        <v>0</v>
      </c>
      <c r="S19" s="32"/>
    </row>
    <row r="20" spans="2:19" ht="18">
      <c r="B20" s="100">
        <v>11</v>
      </c>
      <c r="C20" s="125" t="s">
        <v>150</v>
      </c>
      <c r="D20" s="126"/>
      <c r="E20" s="126"/>
      <c r="F20" s="126"/>
      <c r="G20" s="127"/>
      <c r="H20" s="137">
        <f t="shared" si="0"/>
        <v>0</v>
      </c>
      <c r="I20" s="127"/>
      <c r="J20" s="127"/>
      <c r="K20" s="127"/>
      <c r="L20" s="137">
        <f t="shared" si="1"/>
        <v>0</v>
      </c>
      <c r="M20" s="127"/>
      <c r="N20" s="127"/>
      <c r="O20" s="136">
        <f t="shared" si="2"/>
        <v>0</v>
      </c>
      <c r="S20" s="32"/>
    </row>
    <row r="21" spans="2:19" ht="18">
      <c r="B21" s="100">
        <v>12</v>
      </c>
      <c r="C21" s="125" t="s">
        <v>151</v>
      </c>
      <c r="D21" s="126"/>
      <c r="E21" s="126"/>
      <c r="F21" s="126"/>
      <c r="G21" s="127"/>
      <c r="H21" s="137">
        <f t="shared" si="0"/>
        <v>0</v>
      </c>
      <c r="I21" s="127"/>
      <c r="J21" s="127"/>
      <c r="K21" s="127"/>
      <c r="L21" s="137">
        <f t="shared" si="1"/>
        <v>0</v>
      </c>
      <c r="M21" s="127"/>
      <c r="N21" s="127"/>
      <c r="O21" s="136">
        <f t="shared" si="2"/>
        <v>0</v>
      </c>
      <c r="S21" s="32"/>
    </row>
    <row r="22" spans="2:19" ht="15.75" customHeight="1">
      <c r="B22" s="100">
        <v>13</v>
      </c>
      <c r="C22" s="128" t="s">
        <v>213</v>
      </c>
      <c r="D22" s="126"/>
      <c r="E22" s="126"/>
      <c r="F22" s="126"/>
      <c r="G22" s="127"/>
      <c r="H22" s="137">
        <f t="shared" si="0"/>
        <v>0</v>
      </c>
      <c r="I22" s="127"/>
      <c r="J22" s="127"/>
      <c r="K22" s="127"/>
      <c r="L22" s="137">
        <f t="shared" si="1"/>
        <v>0</v>
      </c>
      <c r="M22" s="127"/>
      <c r="N22" s="127"/>
      <c r="O22" s="136">
        <f t="shared" si="2"/>
        <v>0</v>
      </c>
      <c r="S22" s="32"/>
    </row>
    <row r="23" spans="2:19" ht="18">
      <c r="B23" s="100">
        <v>14</v>
      </c>
      <c r="C23" s="129" t="s">
        <v>152</v>
      </c>
      <c r="D23" s="126"/>
      <c r="E23" s="126"/>
      <c r="F23" s="126"/>
      <c r="G23" s="127"/>
      <c r="H23" s="137">
        <f t="shared" si="0"/>
        <v>0</v>
      </c>
      <c r="I23" s="127"/>
      <c r="J23" s="127"/>
      <c r="K23" s="127"/>
      <c r="L23" s="137">
        <f t="shared" si="1"/>
        <v>0</v>
      </c>
      <c r="M23" s="127"/>
      <c r="N23" s="127"/>
      <c r="O23" s="136">
        <f t="shared" si="2"/>
        <v>0</v>
      </c>
    </row>
    <row r="24" spans="2:19" ht="18" customHeight="1">
      <c r="B24" s="100">
        <v>15</v>
      </c>
      <c r="C24" s="128" t="s">
        <v>153</v>
      </c>
      <c r="D24" s="130"/>
      <c r="E24" s="130"/>
      <c r="F24" s="130"/>
      <c r="G24" s="127"/>
      <c r="H24" s="137">
        <f t="shared" si="0"/>
        <v>0</v>
      </c>
      <c r="I24" s="127"/>
      <c r="J24" s="127"/>
      <c r="K24" s="127"/>
      <c r="L24" s="137">
        <f t="shared" si="1"/>
        <v>0</v>
      </c>
      <c r="M24" s="127"/>
      <c r="N24" s="127"/>
      <c r="O24" s="136">
        <f t="shared" si="2"/>
        <v>0</v>
      </c>
    </row>
    <row r="25" spans="2:19" ht="18">
      <c r="B25" s="100">
        <v>16</v>
      </c>
      <c r="C25" s="125" t="s">
        <v>22</v>
      </c>
      <c r="D25" s="126"/>
      <c r="E25" s="126"/>
      <c r="F25" s="126"/>
      <c r="G25" s="127"/>
      <c r="H25" s="137">
        <f t="shared" si="0"/>
        <v>0</v>
      </c>
      <c r="I25" s="127"/>
      <c r="J25" s="127"/>
      <c r="K25" s="127"/>
      <c r="L25" s="137">
        <f t="shared" si="1"/>
        <v>0</v>
      </c>
      <c r="M25" s="127"/>
      <c r="N25" s="127"/>
      <c r="O25" s="136">
        <f t="shared" si="2"/>
        <v>0</v>
      </c>
    </row>
    <row r="26" spans="2:19" ht="18">
      <c r="B26" s="100">
        <v>17</v>
      </c>
      <c r="C26" s="125" t="s">
        <v>227</v>
      </c>
      <c r="D26" s="126"/>
      <c r="E26" s="126"/>
      <c r="F26" s="126"/>
      <c r="G26" s="127"/>
      <c r="H26" s="137">
        <f t="shared" si="0"/>
        <v>0</v>
      </c>
      <c r="I26" s="127"/>
      <c r="J26" s="127"/>
      <c r="K26" s="127"/>
      <c r="L26" s="137">
        <f t="shared" si="1"/>
        <v>0</v>
      </c>
      <c r="M26" s="127"/>
      <c r="N26" s="127"/>
      <c r="O26" s="136">
        <f t="shared" si="2"/>
        <v>0</v>
      </c>
    </row>
    <row r="27" spans="2:19" ht="18">
      <c r="B27" s="100">
        <v>18</v>
      </c>
      <c r="C27" s="125" t="s">
        <v>35</v>
      </c>
      <c r="D27" s="126"/>
      <c r="E27" s="126"/>
      <c r="F27" s="126"/>
      <c r="G27" s="127"/>
      <c r="H27" s="137">
        <f t="shared" si="0"/>
        <v>0</v>
      </c>
      <c r="I27" s="127"/>
      <c r="J27" s="127"/>
      <c r="K27" s="127"/>
      <c r="L27" s="137">
        <f t="shared" si="1"/>
        <v>0</v>
      </c>
      <c r="M27" s="127"/>
      <c r="N27" s="127"/>
      <c r="O27" s="136">
        <f t="shared" si="2"/>
        <v>0</v>
      </c>
    </row>
    <row r="28" spans="2:19" ht="18">
      <c r="B28" s="100">
        <v>19</v>
      </c>
      <c r="C28" s="131" t="s">
        <v>214</v>
      </c>
      <c r="D28" s="132"/>
      <c r="E28" s="132"/>
      <c r="F28" s="132"/>
      <c r="G28" s="133"/>
      <c r="H28" s="137">
        <f t="shared" si="0"/>
        <v>0</v>
      </c>
      <c r="I28" s="133"/>
      <c r="J28" s="133"/>
      <c r="K28" s="133"/>
      <c r="L28" s="137">
        <f t="shared" si="1"/>
        <v>0</v>
      </c>
      <c r="M28" s="133"/>
      <c r="N28" s="133"/>
      <c r="O28" s="136">
        <f t="shared" si="2"/>
        <v>0</v>
      </c>
    </row>
    <row r="29" spans="2:19" ht="18">
      <c r="B29" s="100">
        <v>20</v>
      </c>
      <c r="C29" s="131" t="s">
        <v>215</v>
      </c>
      <c r="D29" s="132"/>
      <c r="E29" s="132"/>
      <c r="F29" s="132"/>
      <c r="G29" s="133"/>
      <c r="H29" s="137">
        <f t="shared" si="0"/>
        <v>0</v>
      </c>
      <c r="I29" s="133"/>
      <c r="J29" s="133"/>
      <c r="K29" s="133"/>
      <c r="L29" s="137">
        <f t="shared" si="1"/>
        <v>0</v>
      </c>
      <c r="M29" s="133"/>
      <c r="N29" s="133"/>
      <c r="O29" s="136">
        <f t="shared" si="2"/>
        <v>0</v>
      </c>
    </row>
    <row r="30" spans="2:19" ht="18">
      <c r="B30" s="100">
        <v>21</v>
      </c>
      <c r="C30" s="131" t="s">
        <v>216</v>
      </c>
      <c r="D30" s="132"/>
      <c r="E30" s="132"/>
      <c r="F30" s="132"/>
      <c r="G30" s="133"/>
      <c r="H30" s="137">
        <f t="shared" si="0"/>
        <v>0</v>
      </c>
      <c r="I30" s="133"/>
      <c r="J30" s="133"/>
      <c r="K30" s="133"/>
      <c r="L30" s="137">
        <f t="shared" si="1"/>
        <v>0</v>
      </c>
      <c r="M30" s="133"/>
      <c r="N30" s="133"/>
      <c r="O30" s="136">
        <f t="shared" si="2"/>
        <v>0</v>
      </c>
    </row>
    <row r="31" spans="2:19" ht="18">
      <c r="B31" s="100">
        <v>22</v>
      </c>
      <c r="C31" s="131" t="s">
        <v>217</v>
      </c>
      <c r="D31" s="132"/>
      <c r="E31" s="132"/>
      <c r="F31" s="132"/>
      <c r="G31" s="133"/>
      <c r="H31" s="137">
        <f t="shared" si="0"/>
        <v>0</v>
      </c>
      <c r="I31" s="133"/>
      <c r="J31" s="133"/>
      <c r="K31" s="133"/>
      <c r="L31" s="137">
        <f t="shared" si="1"/>
        <v>0</v>
      </c>
      <c r="M31" s="133"/>
      <c r="N31" s="133"/>
      <c r="O31" s="136">
        <f t="shared" si="2"/>
        <v>0</v>
      </c>
    </row>
    <row r="32" spans="2:19" ht="18.75" thickBot="1">
      <c r="B32" s="359" t="s">
        <v>1</v>
      </c>
      <c r="C32" s="360"/>
      <c r="D32" s="138">
        <f>SUM(D10:D31)</f>
        <v>0</v>
      </c>
      <c r="E32" s="138">
        <f t="shared" ref="E32:O32" si="3">SUM(E10:E31)</f>
        <v>0</v>
      </c>
      <c r="F32" s="138">
        <f t="shared" si="3"/>
        <v>0</v>
      </c>
      <c r="G32" s="138">
        <f t="shared" si="3"/>
        <v>0</v>
      </c>
      <c r="H32" s="138">
        <f t="shared" si="3"/>
        <v>0</v>
      </c>
      <c r="I32" s="138">
        <f t="shared" si="3"/>
        <v>0</v>
      </c>
      <c r="J32" s="138">
        <f t="shared" si="3"/>
        <v>0</v>
      </c>
      <c r="K32" s="138">
        <f t="shared" si="3"/>
        <v>0</v>
      </c>
      <c r="L32" s="138">
        <f t="shared" si="3"/>
        <v>0</v>
      </c>
      <c r="M32" s="138">
        <f t="shared" si="3"/>
        <v>0</v>
      </c>
      <c r="N32" s="138">
        <f t="shared" si="3"/>
        <v>0</v>
      </c>
      <c r="O32" s="138">
        <f t="shared" si="3"/>
        <v>0</v>
      </c>
    </row>
    <row r="33" spans="2:17" ht="32.25" customHeight="1" thickTop="1" thickBot="1"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2:17" ht="53.25" customHeight="1" thickTop="1">
      <c r="B34" s="355" t="s">
        <v>231</v>
      </c>
      <c r="C34" s="324"/>
      <c r="D34" s="324" t="s">
        <v>193</v>
      </c>
      <c r="E34" s="324"/>
      <c r="F34" s="324"/>
      <c r="G34" s="324" t="s">
        <v>300</v>
      </c>
      <c r="H34" s="324"/>
      <c r="I34" s="324" t="s">
        <v>234</v>
      </c>
      <c r="J34" s="324"/>
      <c r="K34" s="324"/>
      <c r="L34" s="324" t="s">
        <v>138</v>
      </c>
      <c r="M34" s="324"/>
      <c r="N34" s="324" t="s">
        <v>236</v>
      </c>
      <c r="O34" s="326"/>
    </row>
    <row r="35" spans="2:17" ht="46.5" customHeight="1" thickBot="1">
      <c r="B35" s="356" t="s">
        <v>119</v>
      </c>
      <c r="C35" s="325"/>
      <c r="D35" s="325" t="s">
        <v>119</v>
      </c>
      <c r="E35" s="325"/>
      <c r="F35" s="325"/>
      <c r="G35" s="325" t="s">
        <v>119</v>
      </c>
      <c r="H35" s="325"/>
      <c r="I35" s="325" t="s">
        <v>119</v>
      </c>
      <c r="J35" s="325"/>
      <c r="K35" s="325"/>
      <c r="L35" s="357" t="s">
        <v>119</v>
      </c>
      <c r="M35" s="357"/>
      <c r="N35" s="357" t="s">
        <v>119</v>
      </c>
      <c r="O35" s="372"/>
    </row>
    <row r="36" spans="2:17" ht="24.75" customHeight="1" thickTop="1">
      <c r="B36" s="134"/>
      <c r="C36" s="134"/>
      <c r="D36" s="134"/>
      <c r="E36" s="134"/>
      <c r="F36" s="134"/>
      <c r="G36" s="135"/>
      <c r="H36" s="134"/>
      <c r="I36" s="134"/>
      <c r="J36" s="134"/>
      <c r="K36" s="134"/>
      <c r="L36" s="358"/>
      <c r="M36" s="358"/>
      <c r="N36" s="358"/>
      <c r="O36" s="358"/>
      <c r="P36" s="358"/>
      <c r="Q36" s="358"/>
    </row>
    <row r="37" spans="2:17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2:17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7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2:17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7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7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2:17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2:17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7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2:17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2:17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2:17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</sheetData>
  <sheetProtection password="CC3D" sheet="1" objects="1" scenarios="1"/>
  <mergeCells count="30">
    <mergeCell ref="B4:D4"/>
    <mergeCell ref="E2:O3"/>
    <mergeCell ref="E4:O4"/>
    <mergeCell ref="B5:O5"/>
    <mergeCell ref="B6:O6"/>
    <mergeCell ref="B2:D3"/>
    <mergeCell ref="L36:Q36"/>
    <mergeCell ref="B32:C32"/>
    <mergeCell ref="O8:O9"/>
    <mergeCell ref="B33:O33"/>
    <mergeCell ref="C7:C9"/>
    <mergeCell ref="B7:B9"/>
    <mergeCell ref="N8:N9"/>
    <mergeCell ref="D7:D9"/>
    <mergeCell ref="E8:H8"/>
    <mergeCell ref="E7:O7"/>
    <mergeCell ref="M8:M9"/>
    <mergeCell ref="I8:L8"/>
    <mergeCell ref="B34:C34"/>
    <mergeCell ref="B35:C35"/>
    <mergeCell ref="N34:O34"/>
    <mergeCell ref="N35:O35"/>
    <mergeCell ref="D34:F34"/>
    <mergeCell ref="D35:F35"/>
    <mergeCell ref="L34:M34"/>
    <mergeCell ref="L35:M35"/>
    <mergeCell ref="I34:K34"/>
    <mergeCell ref="I35:K35"/>
    <mergeCell ref="G34:H34"/>
    <mergeCell ref="G35:H35"/>
  </mergeCells>
  <phoneticPr fontId="6" type="noConversion"/>
  <printOptions horizontalCentered="1"/>
  <pageMargins left="0" right="0" top="0" bottom="0" header="0" footer="0"/>
  <pageSetup paperSize="9" scale="5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S31"/>
  <sheetViews>
    <sheetView rightToLeft="1" topLeftCell="A10" zoomScaleNormal="100" workbookViewId="0">
      <selection activeCell="M10" sqref="M10:M17"/>
    </sheetView>
  </sheetViews>
  <sheetFormatPr defaultColWidth="9" defaultRowHeight="15.75"/>
  <cols>
    <col min="1" max="1" width="4.375" style="21" customWidth="1"/>
    <col min="2" max="2" width="7.125" style="21" customWidth="1"/>
    <col min="3" max="3" width="41.875" style="21" customWidth="1"/>
    <col min="4" max="4" width="8.625" style="21" customWidth="1"/>
    <col min="5" max="5" width="6.75" style="21" customWidth="1"/>
    <col min="6" max="6" width="7.375" style="21" customWidth="1"/>
    <col min="7" max="7" width="9" style="21"/>
    <col min="8" max="8" width="8.625" style="21" customWidth="1"/>
    <col min="9" max="9" width="6.5" style="21" customWidth="1"/>
    <col min="10" max="10" width="6.625" style="21" customWidth="1"/>
    <col min="11" max="12" width="8.625" style="21" customWidth="1"/>
    <col min="13" max="13" width="10.125" style="21" customWidth="1"/>
    <col min="14" max="15" width="7.875" style="21" customWidth="1"/>
    <col min="16" max="16" width="12.5" style="21" customWidth="1"/>
    <col min="17" max="16384" width="9" style="21"/>
  </cols>
  <sheetData>
    <row r="1" spans="2:16" ht="16.5" customHeight="1" thickBot="1"/>
    <row r="2" spans="2:16" ht="80.25" customHeight="1" thickTop="1">
      <c r="B2" s="391" t="s">
        <v>160</v>
      </c>
      <c r="C2" s="392"/>
      <c r="D2" s="401" t="s">
        <v>313</v>
      </c>
      <c r="E2" s="401"/>
      <c r="F2" s="401"/>
      <c r="G2" s="401"/>
      <c r="H2" s="401"/>
      <c r="I2" s="401"/>
      <c r="J2" s="401"/>
      <c r="K2" s="401"/>
      <c r="L2" s="401"/>
      <c r="M2" s="401"/>
      <c r="N2" s="402"/>
      <c r="O2" s="402"/>
      <c r="P2" s="403"/>
    </row>
    <row r="3" spans="2:16" ht="32.25" customHeight="1">
      <c r="B3" s="393"/>
      <c r="C3" s="39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5"/>
      <c r="O3" s="405"/>
      <c r="P3" s="406"/>
    </row>
    <row r="4" spans="2:16" ht="33" customHeight="1" thickBot="1">
      <c r="B4" s="410" t="s">
        <v>264</v>
      </c>
      <c r="C4" s="411"/>
      <c r="D4" s="407" t="s">
        <v>238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9"/>
    </row>
    <row r="5" spans="2:16" ht="36.75" customHeight="1" thickTop="1" thickBot="1">
      <c r="B5" s="139" t="s">
        <v>179</v>
      </c>
      <c r="C5" s="140"/>
      <c r="D5" s="140"/>
      <c r="E5" s="412" t="s">
        <v>0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3"/>
    </row>
    <row r="6" spans="2:16" ht="25.5" customHeight="1" thickTop="1">
      <c r="B6" s="397" t="s">
        <v>172</v>
      </c>
      <c r="C6" s="395" t="s">
        <v>175</v>
      </c>
      <c r="D6" s="395" t="s">
        <v>183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414"/>
    </row>
    <row r="7" spans="2:16" ht="26.25" customHeight="1">
      <c r="B7" s="398"/>
      <c r="C7" s="396"/>
      <c r="D7" s="321" t="s">
        <v>174</v>
      </c>
      <c r="E7" s="321"/>
      <c r="F7" s="321"/>
      <c r="G7" s="321"/>
      <c r="H7" s="321" t="s">
        <v>68</v>
      </c>
      <c r="I7" s="321"/>
      <c r="J7" s="321"/>
      <c r="K7" s="321"/>
      <c r="L7" s="304" t="s">
        <v>200</v>
      </c>
      <c r="M7" s="304" t="s">
        <v>306</v>
      </c>
      <c r="N7" s="304" t="s">
        <v>307</v>
      </c>
      <c r="O7" s="304" t="s">
        <v>224</v>
      </c>
      <c r="P7" s="335" t="s">
        <v>38</v>
      </c>
    </row>
    <row r="8" spans="2:16" ht="93" customHeight="1">
      <c r="B8" s="398"/>
      <c r="C8" s="396"/>
      <c r="D8" s="43" t="s">
        <v>298</v>
      </c>
      <c r="E8" s="43" t="s">
        <v>295</v>
      </c>
      <c r="F8" s="43" t="s">
        <v>299</v>
      </c>
      <c r="G8" s="43" t="s">
        <v>1</v>
      </c>
      <c r="H8" s="43" t="s">
        <v>298</v>
      </c>
      <c r="I8" s="43" t="s">
        <v>295</v>
      </c>
      <c r="J8" s="43" t="s">
        <v>299</v>
      </c>
      <c r="K8" s="43" t="s">
        <v>1</v>
      </c>
      <c r="L8" s="304"/>
      <c r="M8" s="304"/>
      <c r="N8" s="304"/>
      <c r="O8" s="304"/>
      <c r="P8" s="335"/>
    </row>
    <row r="9" spans="2:16" ht="22.5" customHeight="1">
      <c r="B9" s="141">
        <v>1</v>
      </c>
      <c r="C9" s="142" t="s">
        <v>56</v>
      </c>
      <c r="D9" s="143"/>
      <c r="E9" s="144"/>
      <c r="F9" s="144"/>
      <c r="G9" s="154">
        <f t="shared" ref="G9:G25" si="0">SUM(D9:F9)</f>
        <v>0</v>
      </c>
      <c r="H9" s="145"/>
      <c r="I9" s="145"/>
      <c r="J9" s="145"/>
      <c r="K9" s="152">
        <f t="shared" ref="K9:K25" si="1">SUM(H9:J9)</f>
        <v>0</v>
      </c>
      <c r="L9" s="145"/>
      <c r="M9" s="145"/>
      <c r="N9" s="145"/>
      <c r="O9" s="145"/>
      <c r="P9" s="150">
        <f t="shared" ref="P9:P25" si="2">G9+K9+M9+N9+O9+L9</f>
        <v>0</v>
      </c>
    </row>
    <row r="10" spans="2:16" ht="22.5" customHeight="1">
      <c r="B10" s="141">
        <v>2</v>
      </c>
      <c r="C10" s="142" t="s">
        <v>57</v>
      </c>
      <c r="D10" s="143"/>
      <c r="E10" s="144"/>
      <c r="F10" s="144"/>
      <c r="G10" s="154">
        <f t="shared" si="0"/>
        <v>0</v>
      </c>
      <c r="H10" s="144"/>
      <c r="I10" s="144"/>
      <c r="J10" s="144"/>
      <c r="K10" s="152">
        <f t="shared" si="1"/>
        <v>0</v>
      </c>
      <c r="L10" s="145"/>
      <c r="M10" s="144"/>
      <c r="N10" s="144"/>
      <c r="O10" s="144"/>
      <c r="P10" s="150">
        <f t="shared" si="2"/>
        <v>0</v>
      </c>
    </row>
    <row r="11" spans="2:16" ht="22.5" customHeight="1">
      <c r="B11" s="141">
        <v>3</v>
      </c>
      <c r="C11" s="146" t="s">
        <v>45</v>
      </c>
      <c r="D11" s="147"/>
      <c r="E11" s="144"/>
      <c r="F11" s="144"/>
      <c r="G11" s="154">
        <f t="shared" si="0"/>
        <v>0</v>
      </c>
      <c r="H11" s="144"/>
      <c r="I11" s="144"/>
      <c r="J11" s="144"/>
      <c r="K11" s="152">
        <f t="shared" si="1"/>
        <v>0</v>
      </c>
      <c r="L11" s="145"/>
      <c r="M11" s="144"/>
      <c r="N11" s="144"/>
      <c r="O11" s="144"/>
      <c r="P11" s="150">
        <f t="shared" si="2"/>
        <v>0</v>
      </c>
    </row>
    <row r="12" spans="2:16" ht="22.5" customHeight="1">
      <c r="B12" s="141">
        <v>4</v>
      </c>
      <c r="C12" s="146" t="s">
        <v>23</v>
      </c>
      <c r="D12" s="147"/>
      <c r="E12" s="147"/>
      <c r="F12" s="144"/>
      <c r="G12" s="154">
        <f t="shared" si="0"/>
        <v>0</v>
      </c>
      <c r="H12" s="145"/>
      <c r="I12" s="145"/>
      <c r="J12" s="145"/>
      <c r="K12" s="152">
        <f t="shared" si="1"/>
        <v>0</v>
      </c>
      <c r="L12" s="145"/>
      <c r="M12" s="38"/>
      <c r="N12" s="38"/>
      <c r="O12" s="38"/>
      <c r="P12" s="150">
        <f t="shared" si="2"/>
        <v>0</v>
      </c>
    </row>
    <row r="13" spans="2:16" ht="22.5" customHeight="1">
      <c r="B13" s="141">
        <v>5</v>
      </c>
      <c r="C13" s="146" t="s">
        <v>262</v>
      </c>
      <c r="D13" s="147"/>
      <c r="E13" s="147"/>
      <c r="F13" s="144"/>
      <c r="G13" s="154">
        <f t="shared" si="0"/>
        <v>0</v>
      </c>
      <c r="H13" s="145"/>
      <c r="I13" s="145"/>
      <c r="J13" s="145"/>
      <c r="K13" s="152">
        <f t="shared" si="1"/>
        <v>0</v>
      </c>
      <c r="L13" s="145"/>
      <c r="M13" s="38"/>
      <c r="N13" s="38"/>
      <c r="O13" s="38"/>
      <c r="P13" s="150">
        <f t="shared" si="2"/>
        <v>0</v>
      </c>
    </row>
    <row r="14" spans="2:16" ht="22.5" customHeight="1">
      <c r="B14" s="141">
        <v>6</v>
      </c>
      <c r="C14" s="146" t="s">
        <v>48</v>
      </c>
      <c r="D14" s="147"/>
      <c r="E14" s="147"/>
      <c r="F14" s="144"/>
      <c r="G14" s="154">
        <f t="shared" si="0"/>
        <v>0</v>
      </c>
      <c r="H14" s="145"/>
      <c r="I14" s="145"/>
      <c r="J14" s="145"/>
      <c r="K14" s="152">
        <f t="shared" si="1"/>
        <v>0</v>
      </c>
      <c r="L14" s="145"/>
      <c r="M14" s="38"/>
      <c r="N14" s="38"/>
      <c r="O14" s="38"/>
      <c r="P14" s="150">
        <f t="shared" si="2"/>
        <v>0</v>
      </c>
    </row>
    <row r="15" spans="2:16" ht="22.5" customHeight="1">
      <c r="B15" s="141">
        <v>7</v>
      </c>
      <c r="C15" s="146" t="s">
        <v>154</v>
      </c>
      <c r="D15" s="147"/>
      <c r="E15" s="147"/>
      <c r="F15" s="147"/>
      <c r="G15" s="154">
        <f t="shared" si="0"/>
        <v>0</v>
      </c>
      <c r="H15" s="147"/>
      <c r="I15" s="147"/>
      <c r="J15" s="147"/>
      <c r="K15" s="152">
        <f t="shared" si="1"/>
        <v>0</v>
      </c>
      <c r="L15" s="145"/>
      <c r="M15" s="147"/>
      <c r="N15" s="147"/>
      <c r="O15" s="147"/>
      <c r="P15" s="150">
        <f t="shared" si="2"/>
        <v>0</v>
      </c>
    </row>
    <row r="16" spans="2:16" ht="22.5" customHeight="1">
      <c r="B16" s="141">
        <v>8</v>
      </c>
      <c r="C16" s="146" t="s">
        <v>60</v>
      </c>
      <c r="D16" s="147"/>
      <c r="E16" s="147"/>
      <c r="F16" s="147"/>
      <c r="G16" s="154">
        <f t="shared" si="0"/>
        <v>0</v>
      </c>
      <c r="H16" s="147"/>
      <c r="I16" s="147"/>
      <c r="J16" s="147"/>
      <c r="K16" s="152">
        <f t="shared" si="1"/>
        <v>0</v>
      </c>
      <c r="L16" s="145"/>
      <c r="M16" s="147"/>
      <c r="N16" s="147"/>
      <c r="O16" s="147"/>
      <c r="P16" s="150">
        <f t="shared" si="2"/>
        <v>0</v>
      </c>
    </row>
    <row r="17" spans="2:19" ht="22.5" customHeight="1">
      <c r="B17" s="141">
        <v>9</v>
      </c>
      <c r="C17" s="146" t="s">
        <v>59</v>
      </c>
      <c r="D17" s="147"/>
      <c r="E17" s="147"/>
      <c r="F17" s="147"/>
      <c r="G17" s="154">
        <f t="shared" si="0"/>
        <v>0</v>
      </c>
      <c r="H17" s="147"/>
      <c r="I17" s="147"/>
      <c r="J17" s="147"/>
      <c r="K17" s="152">
        <f t="shared" si="1"/>
        <v>0</v>
      </c>
      <c r="L17" s="145"/>
      <c r="M17" s="147"/>
      <c r="N17" s="147"/>
      <c r="O17" s="147"/>
      <c r="P17" s="150">
        <f t="shared" si="2"/>
        <v>0</v>
      </c>
    </row>
    <row r="18" spans="2:19" ht="22.5" customHeight="1">
      <c r="B18" s="141">
        <v>10</v>
      </c>
      <c r="C18" s="146" t="s">
        <v>24</v>
      </c>
      <c r="D18" s="147"/>
      <c r="E18" s="147"/>
      <c r="F18" s="147"/>
      <c r="G18" s="154">
        <f t="shared" si="0"/>
        <v>0</v>
      </c>
      <c r="H18" s="147"/>
      <c r="I18" s="147"/>
      <c r="J18" s="147"/>
      <c r="K18" s="152">
        <f t="shared" si="1"/>
        <v>0</v>
      </c>
      <c r="L18" s="145"/>
      <c r="M18" s="147"/>
      <c r="N18" s="147"/>
      <c r="O18" s="147"/>
      <c r="P18" s="150">
        <f t="shared" si="2"/>
        <v>0</v>
      </c>
    </row>
    <row r="19" spans="2:19" ht="22.5" customHeight="1">
      <c r="B19" s="141">
        <v>11</v>
      </c>
      <c r="C19" s="146" t="s">
        <v>114</v>
      </c>
      <c r="D19" s="147"/>
      <c r="E19" s="147"/>
      <c r="F19" s="147"/>
      <c r="G19" s="154">
        <f t="shared" si="0"/>
        <v>0</v>
      </c>
      <c r="H19" s="147"/>
      <c r="I19" s="147"/>
      <c r="J19" s="147"/>
      <c r="K19" s="152">
        <f t="shared" si="1"/>
        <v>0</v>
      </c>
      <c r="L19" s="145"/>
      <c r="M19" s="147"/>
      <c r="N19" s="147"/>
      <c r="O19" s="147"/>
      <c r="P19" s="150">
        <f t="shared" si="2"/>
        <v>0</v>
      </c>
    </row>
    <row r="20" spans="2:19" ht="22.5" customHeight="1">
      <c r="B20" s="141">
        <v>12</v>
      </c>
      <c r="C20" s="148" t="s">
        <v>50</v>
      </c>
      <c r="D20" s="149"/>
      <c r="E20" s="149"/>
      <c r="F20" s="149"/>
      <c r="G20" s="154">
        <f t="shared" si="0"/>
        <v>0</v>
      </c>
      <c r="H20" s="149"/>
      <c r="I20" s="149"/>
      <c r="J20" s="149"/>
      <c r="K20" s="152">
        <f t="shared" si="1"/>
        <v>0</v>
      </c>
      <c r="L20" s="145"/>
      <c r="M20" s="149"/>
      <c r="N20" s="149"/>
      <c r="O20" s="149"/>
      <c r="P20" s="150">
        <f t="shared" si="2"/>
        <v>0</v>
      </c>
    </row>
    <row r="21" spans="2:19" ht="22.5" customHeight="1">
      <c r="B21" s="141">
        <v>13</v>
      </c>
      <c r="C21" s="148" t="s">
        <v>51</v>
      </c>
      <c r="D21" s="149"/>
      <c r="E21" s="149"/>
      <c r="F21" s="149"/>
      <c r="G21" s="154">
        <f t="shared" si="0"/>
        <v>0</v>
      </c>
      <c r="H21" s="149"/>
      <c r="I21" s="149"/>
      <c r="J21" s="149"/>
      <c r="K21" s="152">
        <f t="shared" si="1"/>
        <v>0</v>
      </c>
      <c r="L21" s="145"/>
      <c r="M21" s="149"/>
      <c r="N21" s="149"/>
      <c r="O21" s="149"/>
      <c r="P21" s="150">
        <f t="shared" si="2"/>
        <v>0</v>
      </c>
      <c r="S21" s="32"/>
    </row>
    <row r="22" spans="2:19" ht="22.5" customHeight="1">
      <c r="B22" s="141">
        <v>14</v>
      </c>
      <c r="C22" s="148" t="s">
        <v>52</v>
      </c>
      <c r="D22" s="149"/>
      <c r="E22" s="149"/>
      <c r="F22" s="149"/>
      <c r="G22" s="154">
        <f t="shared" si="0"/>
        <v>0</v>
      </c>
      <c r="H22" s="149"/>
      <c r="I22" s="149"/>
      <c r="J22" s="149"/>
      <c r="K22" s="152">
        <f t="shared" si="1"/>
        <v>0</v>
      </c>
      <c r="L22" s="145"/>
      <c r="M22" s="149"/>
      <c r="N22" s="149"/>
      <c r="O22" s="149"/>
      <c r="P22" s="150">
        <f t="shared" si="2"/>
        <v>0</v>
      </c>
    </row>
    <row r="23" spans="2:19" ht="22.5" customHeight="1">
      <c r="B23" s="141">
        <v>15</v>
      </c>
      <c r="C23" s="148" t="s">
        <v>53</v>
      </c>
      <c r="D23" s="149"/>
      <c r="E23" s="149"/>
      <c r="F23" s="149"/>
      <c r="G23" s="154">
        <f t="shared" si="0"/>
        <v>0</v>
      </c>
      <c r="H23" s="149"/>
      <c r="I23" s="149"/>
      <c r="J23" s="149"/>
      <c r="K23" s="152">
        <f t="shared" si="1"/>
        <v>0</v>
      </c>
      <c r="L23" s="145"/>
      <c r="M23" s="149"/>
      <c r="N23" s="149"/>
      <c r="O23" s="149"/>
      <c r="P23" s="150">
        <f t="shared" si="2"/>
        <v>0</v>
      </c>
    </row>
    <row r="24" spans="2:19" ht="22.5" customHeight="1">
      <c r="B24" s="141">
        <v>16</v>
      </c>
      <c r="C24" s="146" t="s">
        <v>54</v>
      </c>
      <c r="D24" s="147"/>
      <c r="E24" s="147"/>
      <c r="F24" s="147"/>
      <c r="G24" s="154">
        <f t="shared" si="0"/>
        <v>0</v>
      </c>
      <c r="H24" s="147"/>
      <c r="I24" s="147"/>
      <c r="J24" s="147"/>
      <c r="K24" s="152">
        <f t="shared" si="1"/>
        <v>0</v>
      </c>
      <c r="L24" s="145"/>
      <c r="M24" s="147"/>
      <c r="N24" s="147"/>
      <c r="O24" s="147"/>
      <c r="P24" s="150">
        <f t="shared" si="2"/>
        <v>0</v>
      </c>
    </row>
    <row r="25" spans="2:19" ht="22.5" customHeight="1">
      <c r="B25" s="141">
        <v>17</v>
      </c>
      <c r="C25" s="146" t="s">
        <v>303</v>
      </c>
      <c r="D25" s="147"/>
      <c r="E25" s="147"/>
      <c r="F25" s="147"/>
      <c r="G25" s="154">
        <f t="shared" si="0"/>
        <v>0</v>
      </c>
      <c r="H25" s="147"/>
      <c r="I25" s="147"/>
      <c r="J25" s="147"/>
      <c r="K25" s="152">
        <f t="shared" si="1"/>
        <v>0</v>
      </c>
      <c r="L25" s="145"/>
      <c r="M25" s="147"/>
      <c r="N25" s="147"/>
      <c r="O25" s="147"/>
      <c r="P25" s="150">
        <f t="shared" si="2"/>
        <v>0</v>
      </c>
    </row>
    <row r="26" spans="2:19" ht="22.5" customHeight="1" thickBot="1">
      <c r="B26" s="399" t="s">
        <v>1</v>
      </c>
      <c r="C26" s="400"/>
      <c r="D26" s="153">
        <f>SUM(D9:D25)</f>
        <v>0</v>
      </c>
      <c r="E26" s="153">
        <f t="shared" ref="E26:P26" si="3">SUM(E9:E25)</f>
        <v>0</v>
      </c>
      <c r="F26" s="153">
        <f t="shared" si="3"/>
        <v>0</v>
      </c>
      <c r="G26" s="153">
        <f t="shared" si="3"/>
        <v>0</v>
      </c>
      <c r="H26" s="153">
        <f t="shared" si="3"/>
        <v>0</v>
      </c>
      <c r="I26" s="153">
        <f t="shared" si="3"/>
        <v>0</v>
      </c>
      <c r="J26" s="153">
        <f t="shared" si="3"/>
        <v>0</v>
      </c>
      <c r="K26" s="153">
        <f t="shared" si="3"/>
        <v>0</v>
      </c>
      <c r="L26" s="153">
        <f t="shared" si="3"/>
        <v>0</v>
      </c>
      <c r="M26" s="153">
        <f t="shared" si="3"/>
        <v>0</v>
      </c>
      <c r="N26" s="153">
        <f t="shared" si="3"/>
        <v>0</v>
      </c>
      <c r="O26" s="153">
        <f t="shared" si="3"/>
        <v>0</v>
      </c>
      <c r="P26" s="151">
        <f t="shared" si="3"/>
        <v>0</v>
      </c>
    </row>
    <row r="27" spans="2:19" ht="36" customHeight="1" thickTop="1" thickBot="1">
      <c r="C27" s="24"/>
      <c r="D27" s="24"/>
      <c r="E27" s="24"/>
      <c r="F27" s="24"/>
      <c r="P27" s="32"/>
    </row>
    <row r="28" spans="2:19" ht="63" customHeight="1" thickTop="1">
      <c r="B28" s="355" t="s">
        <v>231</v>
      </c>
      <c r="C28" s="324"/>
      <c r="D28" s="324" t="s">
        <v>232</v>
      </c>
      <c r="E28" s="324"/>
      <c r="F28" s="324"/>
      <c r="G28" s="324"/>
      <c r="H28" s="324" t="s">
        <v>302</v>
      </c>
      <c r="I28" s="324"/>
      <c r="J28" s="324"/>
      <c r="K28" s="324" t="s">
        <v>234</v>
      </c>
      <c r="L28" s="324"/>
      <c r="M28" s="324" t="s">
        <v>235</v>
      </c>
      <c r="N28" s="324"/>
      <c r="O28" s="324" t="s">
        <v>236</v>
      </c>
      <c r="P28" s="326"/>
    </row>
    <row r="29" spans="2:19" ht="36" customHeight="1" thickBot="1">
      <c r="B29" s="356" t="s">
        <v>119</v>
      </c>
      <c r="C29" s="325"/>
      <c r="D29" s="325" t="s">
        <v>119</v>
      </c>
      <c r="E29" s="325"/>
      <c r="F29" s="325"/>
      <c r="G29" s="325"/>
      <c r="H29" s="325" t="s">
        <v>119</v>
      </c>
      <c r="I29" s="325"/>
      <c r="J29" s="325"/>
      <c r="K29" s="325" t="s">
        <v>119</v>
      </c>
      <c r="L29" s="325"/>
      <c r="M29" s="325" t="s">
        <v>119</v>
      </c>
      <c r="N29" s="325"/>
      <c r="O29" s="325" t="s">
        <v>119</v>
      </c>
      <c r="P29" s="327"/>
    </row>
    <row r="30" spans="2:19" ht="36" customHeight="1" thickTop="1">
      <c r="B30" s="42"/>
      <c r="C30" s="39"/>
      <c r="D30" s="39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2:19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</sheetData>
  <sheetProtection password="CC3D" sheet="1" objects="1" scenarios="1"/>
  <mergeCells count="28">
    <mergeCell ref="B2:C3"/>
    <mergeCell ref="C6:C8"/>
    <mergeCell ref="B6:B8"/>
    <mergeCell ref="B26:C26"/>
    <mergeCell ref="D2:P3"/>
    <mergeCell ref="D4:P4"/>
    <mergeCell ref="H7:K7"/>
    <mergeCell ref="P7:P8"/>
    <mergeCell ref="N7:N8"/>
    <mergeCell ref="O7:O8"/>
    <mergeCell ref="L7:L8"/>
    <mergeCell ref="M7:M8"/>
    <mergeCell ref="B4:C4"/>
    <mergeCell ref="E5:P5"/>
    <mergeCell ref="D7:G7"/>
    <mergeCell ref="D6:P6"/>
    <mergeCell ref="O28:P28"/>
    <mergeCell ref="O29:P29"/>
    <mergeCell ref="D28:G28"/>
    <mergeCell ref="D29:G29"/>
    <mergeCell ref="B28:C28"/>
    <mergeCell ref="B29:C29"/>
    <mergeCell ref="M28:N28"/>
    <mergeCell ref="M29:N29"/>
    <mergeCell ref="K28:L28"/>
    <mergeCell ref="K29:L29"/>
    <mergeCell ref="H28:J28"/>
    <mergeCell ref="H29:J29"/>
  </mergeCells>
  <phoneticPr fontId="6" type="noConversion"/>
  <printOptions horizontalCentered="1"/>
  <pageMargins left="0" right="0" top="0.74803149606299213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5:J20"/>
  <sheetViews>
    <sheetView rightToLeft="1" zoomScaleNormal="100" workbookViewId="0">
      <selection activeCell="F10" sqref="F10:F11"/>
    </sheetView>
  </sheetViews>
  <sheetFormatPr defaultColWidth="9" defaultRowHeight="15.75"/>
  <cols>
    <col min="1" max="1" width="9" style="21"/>
    <col min="2" max="2" width="15" style="21" customWidth="1"/>
    <col min="3" max="3" width="18.125" style="21" customWidth="1"/>
    <col min="4" max="4" width="17.5" style="21" customWidth="1"/>
    <col min="5" max="5" width="11" style="21" customWidth="1"/>
    <col min="6" max="6" width="16.75" style="21" customWidth="1"/>
    <col min="7" max="7" width="14.5" style="21" customWidth="1"/>
    <col min="8" max="8" width="9" style="21"/>
    <col min="9" max="9" width="10.25" style="21" customWidth="1"/>
    <col min="10" max="10" width="11.625" style="21" customWidth="1"/>
    <col min="11" max="16384" width="9" style="21"/>
  </cols>
  <sheetData>
    <row r="5" spans="2:10" ht="16.5" thickBot="1"/>
    <row r="6" spans="2:10" ht="51.75" customHeight="1" thickTop="1">
      <c r="B6" s="417" t="s">
        <v>162</v>
      </c>
      <c r="C6" s="418"/>
      <c r="D6" s="418"/>
      <c r="E6" s="415" t="s">
        <v>314</v>
      </c>
      <c r="F6" s="415"/>
      <c r="G6" s="415"/>
      <c r="H6" s="415"/>
      <c r="I6" s="415"/>
      <c r="J6" s="416"/>
    </row>
    <row r="7" spans="2:10" ht="33" customHeight="1" thickBot="1">
      <c r="B7" s="432" t="s">
        <v>268</v>
      </c>
      <c r="C7" s="433"/>
      <c r="D7" s="433"/>
      <c r="E7" s="425" t="s">
        <v>233</v>
      </c>
      <c r="F7" s="425"/>
      <c r="G7" s="425"/>
      <c r="H7" s="425"/>
      <c r="I7" s="425"/>
      <c r="J7" s="426"/>
    </row>
    <row r="8" spans="2:10" ht="39" customHeight="1" thickTop="1" thickBot="1">
      <c r="B8" s="427" t="s">
        <v>180</v>
      </c>
      <c r="C8" s="428"/>
      <c r="D8" s="428"/>
      <c r="E8" s="428"/>
      <c r="F8" s="428"/>
      <c r="G8" s="428"/>
      <c r="H8" s="428"/>
      <c r="I8" s="428"/>
      <c r="J8" s="429"/>
    </row>
    <row r="9" spans="2:10" ht="16.5" thickBot="1">
      <c r="B9" s="155"/>
      <c r="C9" s="37"/>
      <c r="D9" s="37"/>
      <c r="E9" s="37"/>
      <c r="F9" s="37"/>
      <c r="G9" s="37"/>
      <c r="H9" s="240" t="s">
        <v>0</v>
      </c>
      <c r="I9" s="240"/>
      <c r="J9" s="434"/>
    </row>
    <row r="10" spans="2:10" ht="22.5" customHeight="1" thickTop="1">
      <c r="B10" s="423" t="s">
        <v>172</v>
      </c>
      <c r="C10" s="419" t="s">
        <v>181</v>
      </c>
      <c r="D10" s="419"/>
      <c r="E10" s="419" t="s">
        <v>9</v>
      </c>
      <c r="F10" s="419" t="s">
        <v>182</v>
      </c>
      <c r="G10" s="419" t="s">
        <v>31</v>
      </c>
      <c r="H10" s="419"/>
      <c r="I10" s="419"/>
      <c r="J10" s="421"/>
    </row>
    <row r="11" spans="2:10">
      <c r="B11" s="424"/>
      <c r="C11" s="420"/>
      <c r="D11" s="420"/>
      <c r="E11" s="420"/>
      <c r="F11" s="420"/>
      <c r="G11" s="156" t="s">
        <v>2</v>
      </c>
      <c r="H11" s="156" t="s">
        <v>32</v>
      </c>
      <c r="I11" s="157" t="s">
        <v>33</v>
      </c>
      <c r="J11" s="158" t="s">
        <v>1</v>
      </c>
    </row>
    <row r="12" spans="2:10">
      <c r="B12" s="159">
        <v>1</v>
      </c>
      <c r="C12" s="422" t="s">
        <v>206</v>
      </c>
      <c r="D12" s="422"/>
      <c r="E12" s="160"/>
      <c r="F12" s="160"/>
      <c r="G12" s="160"/>
      <c r="H12" s="160"/>
      <c r="I12" s="161"/>
      <c r="J12" s="169">
        <f>SUM(G12:I12)</f>
        <v>0</v>
      </c>
    </row>
    <row r="13" spans="2:10">
      <c r="B13" s="159">
        <v>2</v>
      </c>
      <c r="C13" s="422" t="s">
        <v>55</v>
      </c>
      <c r="D13" s="422"/>
      <c r="E13" s="160"/>
      <c r="F13" s="160"/>
      <c r="G13" s="160"/>
      <c r="H13" s="160"/>
      <c r="I13" s="161"/>
      <c r="J13" s="169">
        <f t="shared" ref="J13:J14" si="0">SUM(G13:I13)</f>
        <v>0</v>
      </c>
    </row>
    <row r="14" spans="2:10">
      <c r="B14" s="159">
        <v>3</v>
      </c>
      <c r="C14" s="422" t="s">
        <v>66</v>
      </c>
      <c r="D14" s="422"/>
      <c r="E14" s="160"/>
      <c r="F14" s="160"/>
      <c r="G14" s="160"/>
      <c r="H14" s="160"/>
      <c r="I14" s="161"/>
      <c r="J14" s="169">
        <f t="shared" si="0"/>
        <v>0</v>
      </c>
    </row>
    <row r="15" spans="2:10" ht="16.5" thickBot="1">
      <c r="B15" s="430" t="s">
        <v>1</v>
      </c>
      <c r="C15" s="431"/>
      <c r="D15" s="431"/>
      <c r="E15" s="431"/>
      <c r="F15" s="431"/>
      <c r="G15" s="171">
        <f>SUM(G12:G14)</f>
        <v>0</v>
      </c>
      <c r="H15" s="171">
        <f t="shared" ref="H15:I15" si="1">SUM(H12:H14)</f>
        <v>0</v>
      </c>
      <c r="I15" s="171">
        <f t="shared" si="1"/>
        <v>0</v>
      </c>
      <c r="J15" s="170">
        <f>SUM(J12:J14)</f>
        <v>0</v>
      </c>
    </row>
    <row r="16" spans="2:10" s="99" customFormat="1" ht="16.5" thickTop="1">
      <c r="B16" s="162"/>
      <c r="C16" s="162"/>
      <c r="D16" s="162"/>
      <c r="E16" s="162"/>
      <c r="F16" s="162"/>
      <c r="G16" s="163"/>
      <c r="H16" s="163"/>
      <c r="I16" s="163"/>
      <c r="J16" s="164"/>
    </row>
    <row r="17" spans="2:10" ht="16.5" thickBot="1">
      <c r="B17" s="240"/>
      <c r="C17" s="240"/>
      <c r="D17" s="240"/>
      <c r="E17" s="240"/>
      <c r="F17" s="240"/>
      <c r="G17" s="240"/>
      <c r="H17" s="240"/>
      <c r="I17" s="240"/>
      <c r="J17" s="240"/>
    </row>
    <row r="18" spans="2:10" ht="31.5" customHeight="1" thickTop="1">
      <c r="B18" s="165" t="s">
        <v>192</v>
      </c>
      <c r="C18" s="166" t="s">
        <v>193</v>
      </c>
      <c r="D18" s="324" t="s">
        <v>134</v>
      </c>
      <c r="E18" s="324"/>
      <c r="F18" s="166" t="s">
        <v>194</v>
      </c>
      <c r="G18" s="324" t="s">
        <v>138</v>
      </c>
      <c r="H18" s="324"/>
      <c r="I18" s="324" t="s">
        <v>133</v>
      </c>
      <c r="J18" s="326"/>
    </row>
    <row r="19" spans="2:10" ht="27.75" customHeight="1" thickBot="1">
      <c r="B19" s="167" t="s">
        <v>119</v>
      </c>
      <c r="C19" s="168" t="s">
        <v>119</v>
      </c>
      <c r="D19" s="325" t="s">
        <v>119</v>
      </c>
      <c r="E19" s="325"/>
      <c r="F19" s="168" t="s">
        <v>119</v>
      </c>
      <c r="G19" s="325" t="s">
        <v>119</v>
      </c>
      <c r="H19" s="325"/>
      <c r="I19" s="325" t="s">
        <v>119</v>
      </c>
      <c r="J19" s="327"/>
    </row>
    <row r="20" spans="2:10" ht="16.5" thickTop="1"/>
  </sheetData>
  <sheetProtection password="CC3D" sheet="1" objects="1" scenarios="1"/>
  <mergeCells count="23">
    <mergeCell ref="I18:J18"/>
    <mergeCell ref="I19:J19"/>
    <mergeCell ref="B7:D7"/>
    <mergeCell ref="D18:E18"/>
    <mergeCell ref="D19:E19"/>
    <mergeCell ref="G18:H18"/>
    <mergeCell ref="G19:H19"/>
    <mergeCell ref="H9:J9"/>
    <mergeCell ref="E6:J6"/>
    <mergeCell ref="B6:D6"/>
    <mergeCell ref="B17:D17"/>
    <mergeCell ref="E17:J17"/>
    <mergeCell ref="F10:F11"/>
    <mergeCell ref="G10:J10"/>
    <mergeCell ref="C12:D12"/>
    <mergeCell ref="C13:D13"/>
    <mergeCell ref="B10:B11"/>
    <mergeCell ref="E10:E11"/>
    <mergeCell ref="C10:D11"/>
    <mergeCell ref="E7:J7"/>
    <mergeCell ref="B8:J8"/>
    <mergeCell ref="B15:F15"/>
    <mergeCell ref="C14:D14"/>
  </mergeCells>
  <pageMargins left="0" right="0" top="0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rightToLeft="1" topLeftCell="A17" zoomScaleNormal="100" workbookViewId="0">
      <selection activeCell="C48" sqref="C48:H48"/>
    </sheetView>
  </sheetViews>
  <sheetFormatPr defaultColWidth="9" defaultRowHeight="13.5" customHeight="1"/>
  <cols>
    <col min="1" max="1" width="26.75" style="172" bestFit="1" customWidth="1"/>
    <col min="2" max="2" width="69.25" style="172" customWidth="1"/>
    <col min="3" max="3" width="9.5" style="172" customWidth="1"/>
    <col min="4" max="4" width="16.25" style="172" customWidth="1"/>
    <col min="5" max="7" width="9" style="172"/>
    <col min="8" max="8" width="7.5" style="172" bestFit="1" customWidth="1"/>
    <col min="9" max="9" width="9" style="172"/>
    <col min="10" max="10" width="9.125" style="172" bestFit="1" customWidth="1"/>
    <col min="11" max="16384" width="9" style="172"/>
  </cols>
  <sheetData>
    <row r="1" spans="1:10" s="21" customFormat="1" ht="13.5" customHeight="1" thickTop="1">
      <c r="A1" s="435" t="s">
        <v>162</v>
      </c>
      <c r="B1" s="436"/>
      <c r="C1" s="437"/>
      <c r="D1" s="415" t="s">
        <v>315</v>
      </c>
      <c r="E1" s="415"/>
      <c r="F1" s="415"/>
      <c r="G1" s="415"/>
      <c r="H1" s="415"/>
      <c r="I1" s="415"/>
      <c r="J1" s="416"/>
    </row>
    <row r="2" spans="1:10" s="21" customFormat="1" ht="26.25" customHeight="1">
      <c r="A2" s="438"/>
      <c r="B2" s="439"/>
      <c r="C2" s="440"/>
      <c r="D2" s="450"/>
      <c r="E2" s="450"/>
      <c r="F2" s="450"/>
      <c r="G2" s="450"/>
      <c r="H2" s="450"/>
      <c r="I2" s="450"/>
      <c r="J2" s="451"/>
    </row>
    <row r="3" spans="1:10" s="21" customFormat="1" ht="36.75" customHeight="1">
      <c r="A3" s="452" t="s">
        <v>268</v>
      </c>
      <c r="B3" s="450"/>
      <c r="C3" s="450"/>
      <c r="D3" s="450" t="s">
        <v>249</v>
      </c>
      <c r="E3" s="450"/>
      <c r="F3" s="450"/>
      <c r="G3" s="450"/>
      <c r="H3" s="450"/>
      <c r="I3" s="450"/>
      <c r="J3" s="451"/>
    </row>
    <row r="4" spans="1:10" s="21" customFormat="1" ht="24" customHeight="1" thickBot="1">
      <c r="A4" s="455" t="s">
        <v>163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0" ht="13.5" customHeight="1" thickTop="1" thickBot="1"/>
    <row r="6" spans="1:10" s="173" customFormat="1" ht="13.5" customHeight="1" thickTop="1">
      <c r="A6" s="462" t="s">
        <v>239</v>
      </c>
      <c r="B6" s="442" t="s">
        <v>240</v>
      </c>
      <c r="C6" s="442" t="s">
        <v>241</v>
      </c>
      <c r="D6" s="442" t="s">
        <v>242</v>
      </c>
      <c r="E6" s="442"/>
      <c r="F6" s="442" t="s">
        <v>269</v>
      </c>
      <c r="G6" s="442"/>
      <c r="H6" s="442"/>
      <c r="I6" s="442"/>
      <c r="J6" s="444" t="s">
        <v>243</v>
      </c>
    </row>
    <row r="7" spans="1:10" ht="13.5" customHeight="1">
      <c r="A7" s="463"/>
      <c r="B7" s="443"/>
      <c r="C7" s="443"/>
      <c r="D7" s="174" t="s">
        <v>244</v>
      </c>
      <c r="E7" s="174" t="s">
        <v>245</v>
      </c>
      <c r="F7" s="174" t="s">
        <v>246</v>
      </c>
      <c r="G7" s="174" t="s">
        <v>247</v>
      </c>
      <c r="H7" s="174" t="s">
        <v>123</v>
      </c>
      <c r="I7" s="174" t="s">
        <v>3</v>
      </c>
      <c r="J7" s="445"/>
    </row>
    <row r="8" spans="1:10" ht="13.5" customHeight="1">
      <c r="A8" s="175">
        <v>1805004000</v>
      </c>
      <c r="B8" s="176" t="s">
        <v>248</v>
      </c>
      <c r="C8" s="177"/>
      <c r="D8" s="178"/>
      <c r="E8" s="179"/>
      <c r="F8" s="179"/>
      <c r="G8" s="179"/>
      <c r="H8" s="179"/>
      <c r="I8" s="179"/>
      <c r="J8" s="180"/>
    </row>
    <row r="9" spans="1:10" ht="13.5" customHeight="1">
      <c r="A9" s="181">
        <v>1805004001</v>
      </c>
      <c r="B9" s="182" t="s">
        <v>252</v>
      </c>
      <c r="C9" s="177"/>
      <c r="D9" s="178"/>
      <c r="E9" s="179"/>
      <c r="F9" s="179"/>
      <c r="G9" s="179"/>
      <c r="H9" s="179"/>
      <c r="I9" s="188">
        <f>SUM(F9:H9)</f>
        <v>0</v>
      </c>
      <c r="J9" s="189" t="e">
        <f t="shared" ref="J9:J11" si="0">I9/E9</f>
        <v>#DIV/0!</v>
      </c>
    </row>
    <row r="10" spans="1:10" ht="13.5" customHeight="1">
      <c r="A10" s="181">
        <v>1805004002</v>
      </c>
      <c r="B10" s="182" t="s">
        <v>251</v>
      </c>
      <c r="C10" s="177"/>
      <c r="D10" s="178"/>
      <c r="E10" s="179"/>
      <c r="F10" s="179"/>
      <c r="G10" s="179"/>
      <c r="H10" s="179"/>
      <c r="I10" s="188">
        <f t="shared" ref="I10" si="1">SUM(F10:H10)</f>
        <v>0</v>
      </c>
      <c r="J10" s="189" t="e">
        <f t="shared" si="0"/>
        <v>#DIV/0!</v>
      </c>
    </row>
    <row r="11" spans="1:10" ht="13.5" customHeight="1">
      <c r="A11" s="453" t="s">
        <v>1</v>
      </c>
      <c r="B11" s="454"/>
      <c r="C11" s="183"/>
      <c r="D11" s="183"/>
      <c r="E11" s="190">
        <f>SUM(E9:E10)</f>
        <v>0</v>
      </c>
      <c r="F11" s="190">
        <f>SUM(F9:F10)</f>
        <v>0</v>
      </c>
      <c r="G11" s="190">
        <f>SUM(G9:G10)</f>
        <v>0</v>
      </c>
      <c r="H11" s="190">
        <f>SUM(H9:H10)</f>
        <v>0</v>
      </c>
      <c r="I11" s="190">
        <f>SUM(I9:I10)</f>
        <v>0</v>
      </c>
      <c r="J11" s="191" t="e">
        <f t="shared" si="0"/>
        <v>#DIV/0!</v>
      </c>
    </row>
    <row r="12" spans="1:10" ht="13.5" customHeight="1">
      <c r="A12" s="184">
        <v>1803004000</v>
      </c>
      <c r="B12" s="176" t="s">
        <v>270</v>
      </c>
      <c r="C12" s="177"/>
      <c r="D12" s="178"/>
      <c r="E12" s="179"/>
      <c r="F12" s="179"/>
      <c r="G12" s="179"/>
      <c r="H12" s="179"/>
      <c r="I12" s="188"/>
      <c r="J12" s="189"/>
    </row>
    <row r="13" spans="1:10" ht="13.5" customHeight="1">
      <c r="A13" s="181">
        <v>1803004001</v>
      </c>
      <c r="B13" s="182" t="s">
        <v>271</v>
      </c>
      <c r="C13" s="177"/>
      <c r="D13" s="178"/>
      <c r="E13" s="179"/>
      <c r="F13" s="179"/>
      <c r="G13" s="179"/>
      <c r="H13" s="179"/>
      <c r="I13" s="188">
        <f t="shared" ref="I13:I19" si="2">SUM(F13:H13)</f>
        <v>0</v>
      </c>
      <c r="J13" s="189" t="e">
        <f t="shared" ref="J13:J19" si="3">I13/E13</f>
        <v>#DIV/0!</v>
      </c>
    </row>
    <row r="14" spans="1:10" ht="13.5" customHeight="1">
      <c r="A14" s="181">
        <v>1803004002</v>
      </c>
      <c r="B14" s="182" t="s">
        <v>272</v>
      </c>
      <c r="C14" s="177"/>
      <c r="D14" s="178"/>
      <c r="E14" s="179"/>
      <c r="F14" s="179"/>
      <c r="G14" s="179"/>
      <c r="H14" s="179"/>
      <c r="I14" s="188">
        <f t="shared" si="2"/>
        <v>0</v>
      </c>
      <c r="J14" s="189" t="e">
        <f t="shared" si="3"/>
        <v>#DIV/0!</v>
      </c>
    </row>
    <row r="15" spans="1:10" ht="13.5" customHeight="1">
      <c r="A15" s="185">
        <v>1803004003</v>
      </c>
      <c r="B15" s="182" t="s">
        <v>273</v>
      </c>
      <c r="C15" s="177"/>
      <c r="D15" s="178"/>
      <c r="E15" s="179"/>
      <c r="F15" s="179"/>
      <c r="G15" s="179"/>
      <c r="H15" s="179"/>
      <c r="I15" s="188">
        <f t="shared" si="2"/>
        <v>0</v>
      </c>
      <c r="J15" s="189" t="e">
        <f t="shared" si="3"/>
        <v>#DIV/0!</v>
      </c>
    </row>
    <row r="16" spans="1:10" ht="13.5" customHeight="1">
      <c r="A16" s="185">
        <v>1803004006</v>
      </c>
      <c r="B16" s="182" t="s">
        <v>274</v>
      </c>
      <c r="C16" s="177"/>
      <c r="D16" s="178"/>
      <c r="E16" s="179"/>
      <c r="F16" s="179"/>
      <c r="G16" s="179"/>
      <c r="H16" s="179"/>
      <c r="I16" s="188">
        <f t="shared" si="2"/>
        <v>0</v>
      </c>
      <c r="J16" s="189" t="e">
        <f t="shared" si="3"/>
        <v>#DIV/0!</v>
      </c>
    </row>
    <row r="17" spans="1:10" ht="13.5" customHeight="1">
      <c r="A17" s="185">
        <v>1803004017</v>
      </c>
      <c r="B17" s="182" t="s">
        <v>275</v>
      </c>
      <c r="C17" s="177"/>
      <c r="D17" s="178"/>
      <c r="E17" s="179"/>
      <c r="F17" s="179"/>
      <c r="G17" s="179"/>
      <c r="H17" s="179"/>
      <c r="I17" s="188">
        <f t="shared" si="2"/>
        <v>0</v>
      </c>
      <c r="J17" s="189" t="e">
        <f t="shared" si="3"/>
        <v>#DIV/0!</v>
      </c>
    </row>
    <row r="18" spans="1:10" ht="13.5" customHeight="1">
      <c r="A18" s="185">
        <v>1803004018</v>
      </c>
      <c r="B18" s="182" t="s">
        <v>276</v>
      </c>
      <c r="C18" s="177"/>
      <c r="D18" s="178"/>
      <c r="E18" s="179"/>
      <c r="F18" s="179"/>
      <c r="G18" s="179"/>
      <c r="H18" s="179"/>
      <c r="I18" s="188">
        <f t="shared" si="2"/>
        <v>0</v>
      </c>
      <c r="J18" s="189" t="e">
        <f t="shared" si="3"/>
        <v>#DIV/0!</v>
      </c>
    </row>
    <row r="19" spans="1:10" ht="13.5" customHeight="1">
      <c r="A19" s="185">
        <v>1803004019</v>
      </c>
      <c r="B19" s="182" t="s">
        <v>278</v>
      </c>
      <c r="C19" s="177"/>
      <c r="D19" s="178"/>
      <c r="E19" s="179"/>
      <c r="F19" s="179"/>
      <c r="G19" s="179"/>
      <c r="H19" s="179"/>
      <c r="I19" s="188">
        <f t="shared" si="2"/>
        <v>0</v>
      </c>
      <c r="J19" s="189" t="e">
        <f t="shared" si="3"/>
        <v>#DIV/0!</v>
      </c>
    </row>
    <row r="20" spans="1:10" ht="13.5" customHeight="1">
      <c r="A20" s="453" t="s">
        <v>1</v>
      </c>
      <c r="B20" s="454"/>
      <c r="C20" s="183"/>
      <c r="D20" s="183"/>
      <c r="E20" s="190">
        <f>SUM(E13:E19)</f>
        <v>0</v>
      </c>
      <c r="F20" s="190">
        <f>SUM(F13:F19)</f>
        <v>0</v>
      </c>
      <c r="G20" s="190">
        <f t="shared" ref="G20:I20" si="4">SUM(G13:G19)</f>
        <v>0</v>
      </c>
      <c r="H20" s="190">
        <f t="shared" si="4"/>
        <v>0</v>
      </c>
      <c r="I20" s="190">
        <f t="shared" si="4"/>
        <v>0</v>
      </c>
      <c r="J20" s="191" t="e">
        <f>I20/E20</f>
        <v>#DIV/0!</v>
      </c>
    </row>
    <row r="21" spans="1:10" ht="13.5" customHeight="1">
      <c r="A21" s="184">
        <v>1803048000</v>
      </c>
      <c r="B21" s="176" t="s">
        <v>253</v>
      </c>
      <c r="C21" s="177"/>
      <c r="D21" s="178"/>
      <c r="E21" s="179"/>
      <c r="F21" s="179"/>
      <c r="G21" s="179"/>
      <c r="H21" s="179"/>
      <c r="I21" s="188">
        <f t="shared" ref="I21" si="5">SUM(F21:H21)</f>
        <v>0</v>
      </c>
      <c r="J21" s="189"/>
    </row>
    <row r="22" spans="1:10" ht="13.5" customHeight="1">
      <c r="A22" s="181">
        <v>1803048001</v>
      </c>
      <c r="B22" s="182" t="s">
        <v>255</v>
      </c>
      <c r="C22" s="177"/>
      <c r="D22" s="178"/>
      <c r="E22" s="179"/>
      <c r="F22" s="179"/>
      <c r="G22" s="179"/>
      <c r="H22" s="179"/>
      <c r="I22" s="188">
        <f>SUM(F22:H22)</f>
        <v>0</v>
      </c>
      <c r="J22" s="189" t="e">
        <f t="shared" ref="J22:J31" si="6">I22/E22</f>
        <v>#DIV/0!</v>
      </c>
    </row>
    <row r="23" spans="1:10" ht="13.5" customHeight="1">
      <c r="A23" s="181">
        <v>1803048002</v>
      </c>
      <c r="B23" s="182" t="s">
        <v>254</v>
      </c>
      <c r="C23" s="177"/>
      <c r="D23" s="178"/>
      <c r="E23" s="179"/>
      <c r="F23" s="179"/>
      <c r="G23" s="179"/>
      <c r="H23" s="179"/>
      <c r="I23" s="188">
        <f t="shared" ref="I23:I24" si="7">SUM(F23:H23)</f>
        <v>0</v>
      </c>
      <c r="J23" s="189" t="e">
        <f t="shared" si="6"/>
        <v>#DIV/0!</v>
      </c>
    </row>
    <row r="24" spans="1:10" ht="13.5" customHeight="1">
      <c r="A24" s="181">
        <v>1803048003</v>
      </c>
      <c r="B24" s="182" t="s">
        <v>256</v>
      </c>
      <c r="C24" s="177"/>
      <c r="D24" s="178"/>
      <c r="E24" s="179"/>
      <c r="F24" s="179"/>
      <c r="G24" s="179"/>
      <c r="H24" s="179"/>
      <c r="I24" s="188">
        <f t="shared" si="7"/>
        <v>0</v>
      </c>
      <c r="J24" s="189" t="e">
        <f t="shared" si="6"/>
        <v>#DIV/0!</v>
      </c>
    </row>
    <row r="25" spans="1:10" ht="13.5" customHeight="1">
      <c r="A25" s="453" t="s">
        <v>1</v>
      </c>
      <c r="B25" s="454"/>
      <c r="C25" s="183"/>
      <c r="D25" s="183"/>
      <c r="E25" s="190">
        <f>SUM(E22:E24)</f>
        <v>0</v>
      </c>
      <c r="F25" s="190">
        <f t="shared" ref="F25:I25" si="8">SUM(F22:F24)</f>
        <v>0</v>
      </c>
      <c r="G25" s="190">
        <f t="shared" si="8"/>
        <v>0</v>
      </c>
      <c r="H25" s="190">
        <f t="shared" si="8"/>
        <v>0</v>
      </c>
      <c r="I25" s="190">
        <f t="shared" si="8"/>
        <v>0</v>
      </c>
      <c r="J25" s="191" t="e">
        <f>I25/E25</f>
        <v>#DIV/0!</v>
      </c>
    </row>
    <row r="26" spans="1:10" ht="13.5" customHeight="1">
      <c r="A26" s="175">
        <v>1804047000</v>
      </c>
      <c r="B26" s="176" t="s">
        <v>279</v>
      </c>
      <c r="C26" s="177"/>
      <c r="D26" s="178"/>
      <c r="E26" s="179"/>
      <c r="F26" s="179"/>
      <c r="G26" s="179"/>
      <c r="H26" s="179"/>
      <c r="I26" s="188"/>
      <c r="J26" s="189"/>
    </row>
    <row r="27" spans="1:10" ht="13.5" customHeight="1">
      <c r="A27" s="181">
        <v>1804047001</v>
      </c>
      <c r="B27" s="182" t="s">
        <v>280</v>
      </c>
      <c r="C27" s="177"/>
      <c r="D27" s="178"/>
      <c r="E27" s="179"/>
      <c r="F27" s="179"/>
      <c r="G27" s="179"/>
      <c r="H27" s="179"/>
      <c r="I27" s="188">
        <f>SUM(F27:H27)</f>
        <v>0</v>
      </c>
      <c r="J27" s="189" t="e">
        <f t="shared" ref="J27" si="9">I27/E27</f>
        <v>#DIV/0!</v>
      </c>
    </row>
    <row r="28" spans="1:10" ht="13.5" customHeight="1">
      <c r="A28" s="181">
        <v>1804047002</v>
      </c>
      <c r="B28" s="182" t="s">
        <v>281</v>
      </c>
      <c r="C28" s="177"/>
      <c r="D28" s="178"/>
      <c r="E28" s="179"/>
      <c r="F28" s="179"/>
      <c r="G28" s="179"/>
      <c r="H28" s="179"/>
      <c r="I28" s="188">
        <f t="shared" ref="I28:I30" si="10">SUM(F28:H28)</f>
        <v>0</v>
      </c>
      <c r="J28" s="189" t="e">
        <f t="shared" ref="J28:J30" si="11">I28/E28</f>
        <v>#DIV/0!</v>
      </c>
    </row>
    <row r="29" spans="1:10" ht="13.5" customHeight="1">
      <c r="A29" s="181">
        <v>1804047003</v>
      </c>
      <c r="B29" s="182" t="s">
        <v>282</v>
      </c>
      <c r="C29" s="177"/>
      <c r="D29" s="178"/>
      <c r="E29" s="179"/>
      <c r="F29" s="179"/>
      <c r="G29" s="179"/>
      <c r="H29" s="179"/>
      <c r="I29" s="188">
        <f t="shared" si="10"/>
        <v>0</v>
      </c>
      <c r="J29" s="189" t="e">
        <f t="shared" si="11"/>
        <v>#DIV/0!</v>
      </c>
    </row>
    <row r="30" spans="1:10" ht="13.5" customHeight="1">
      <c r="A30" s="181">
        <v>1804047004</v>
      </c>
      <c r="B30" s="182" t="s">
        <v>283</v>
      </c>
      <c r="C30" s="177"/>
      <c r="D30" s="178"/>
      <c r="E30" s="179"/>
      <c r="F30" s="179"/>
      <c r="G30" s="179"/>
      <c r="H30" s="179"/>
      <c r="I30" s="188">
        <f t="shared" si="10"/>
        <v>0</v>
      </c>
      <c r="J30" s="189" t="e">
        <f t="shared" si="11"/>
        <v>#DIV/0!</v>
      </c>
    </row>
    <row r="31" spans="1:10" ht="13.5" customHeight="1">
      <c r="A31" s="453" t="s">
        <v>1</v>
      </c>
      <c r="B31" s="454"/>
      <c r="C31" s="183"/>
      <c r="D31" s="183"/>
      <c r="E31" s="190">
        <f>SUM(E27:E30)</f>
        <v>0</v>
      </c>
      <c r="F31" s="190">
        <f t="shared" ref="F31:I31" si="12">SUM(F27:F30)</f>
        <v>0</v>
      </c>
      <c r="G31" s="190">
        <f t="shared" si="12"/>
        <v>0</v>
      </c>
      <c r="H31" s="190">
        <f t="shared" si="12"/>
        <v>0</v>
      </c>
      <c r="I31" s="190">
        <f t="shared" si="12"/>
        <v>0</v>
      </c>
      <c r="J31" s="191" t="e">
        <f t="shared" si="6"/>
        <v>#DIV/0!</v>
      </c>
    </row>
    <row r="32" spans="1:10" ht="13.5" customHeight="1">
      <c r="A32" s="175">
        <v>1802071000</v>
      </c>
      <c r="B32" s="176" t="s">
        <v>284</v>
      </c>
      <c r="C32" s="177"/>
      <c r="D32" s="178"/>
      <c r="E32" s="179"/>
      <c r="F32" s="179"/>
      <c r="G32" s="179"/>
      <c r="H32" s="179"/>
      <c r="I32" s="188"/>
      <c r="J32" s="189"/>
    </row>
    <row r="33" spans="1:10" ht="13.5" customHeight="1">
      <c r="A33" s="181">
        <v>1802071001</v>
      </c>
      <c r="B33" s="182" t="s">
        <v>285</v>
      </c>
      <c r="C33" s="177"/>
      <c r="D33" s="178"/>
      <c r="E33" s="179"/>
      <c r="F33" s="179"/>
      <c r="G33" s="179"/>
      <c r="H33" s="179"/>
      <c r="I33" s="188">
        <f t="shared" ref="I33" si="13">SUM(F33:H33)</f>
        <v>0</v>
      </c>
      <c r="J33" s="189" t="e">
        <f t="shared" ref="J33" si="14">I33/E33</f>
        <v>#DIV/0!</v>
      </c>
    </row>
    <row r="34" spans="1:10" ht="13.5" customHeight="1">
      <c r="A34" s="453" t="s">
        <v>1</v>
      </c>
      <c r="B34" s="454"/>
      <c r="C34" s="183"/>
      <c r="D34" s="183"/>
      <c r="E34" s="190">
        <f>SUM(E33)</f>
        <v>0</v>
      </c>
      <c r="F34" s="190">
        <f t="shared" ref="F34:I34" si="15">SUM(F33)</f>
        <v>0</v>
      </c>
      <c r="G34" s="190">
        <f t="shared" si="15"/>
        <v>0</v>
      </c>
      <c r="H34" s="190">
        <f t="shared" si="15"/>
        <v>0</v>
      </c>
      <c r="I34" s="190">
        <f t="shared" si="15"/>
        <v>0</v>
      </c>
      <c r="J34" s="191" t="e">
        <f>I34/E34</f>
        <v>#DIV/0!</v>
      </c>
    </row>
    <row r="35" spans="1:10" ht="13.5" customHeight="1">
      <c r="A35" s="175">
        <v>1803012000</v>
      </c>
      <c r="B35" s="176" t="s">
        <v>287</v>
      </c>
      <c r="C35" s="177"/>
      <c r="D35" s="178"/>
      <c r="E35" s="179"/>
      <c r="F35" s="179"/>
      <c r="G35" s="179"/>
      <c r="H35" s="179"/>
      <c r="I35" s="188"/>
      <c r="J35" s="189"/>
    </row>
    <row r="36" spans="1:10" ht="13.5" customHeight="1">
      <c r="A36" s="181">
        <v>1803012017</v>
      </c>
      <c r="B36" s="182" t="s">
        <v>286</v>
      </c>
      <c r="C36" s="177"/>
      <c r="D36" s="178"/>
      <c r="E36" s="179"/>
      <c r="F36" s="179"/>
      <c r="G36" s="179"/>
      <c r="H36" s="179"/>
      <c r="I36" s="188">
        <f>SUM(F36:H36)</f>
        <v>0</v>
      </c>
      <c r="J36" s="189" t="e">
        <f t="shared" ref="J36" si="16">I36/E36</f>
        <v>#DIV/0!</v>
      </c>
    </row>
    <row r="37" spans="1:10" ht="13.5" customHeight="1">
      <c r="A37" s="460" t="s">
        <v>1</v>
      </c>
      <c r="B37" s="461"/>
      <c r="C37" s="192"/>
      <c r="D37" s="192"/>
      <c r="E37" s="190">
        <f>SUM(E36:E36)</f>
        <v>0</v>
      </c>
      <c r="F37" s="190">
        <f>SUM(F36:F36)</f>
        <v>0</v>
      </c>
      <c r="G37" s="190">
        <f>SUM(G36:G36)</f>
        <v>0</v>
      </c>
      <c r="H37" s="190">
        <f>SUM(H36:H36)</f>
        <v>0</v>
      </c>
      <c r="I37" s="190">
        <f>SUM(I36:I36)</f>
        <v>0</v>
      </c>
      <c r="J37" s="191" t="e">
        <f>I37/E37</f>
        <v>#DIV/0!</v>
      </c>
    </row>
    <row r="38" spans="1:10" ht="13.5" customHeight="1" thickBot="1">
      <c r="A38" s="458" t="s">
        <v>120</v>
      </c>
      <c r="B38" s="459"/>
      <c r="C38" s="459"/>
      <c r="D38" s="459"/>
      <c r="E38" s="459"/>
      <c r="F38" s="193">
        <f>F11+F20+F25+F31+F34+F37</f>
        <v>0</v>
      </c>
      <c r="G38" s="193">
        <f t="shared" ref="G38:I38" si="17">G11+G20+G25+G31+G34+G37</f>
        <v>0</v>
      </c>
      <c r="H38" s="193">
        <f t="shared" si="17"/>
        <v>0</v>
      </c>
      <c r="I38" s="186">
        <f t="shared" si="17"/>
        <v>0</v>
      </c>
      <c r="J38" s="187"/>
    </row>
    <row r="39" spans="1:10" ht="13.5" customHeight="1" thickTop="1" thickBot="1"/>
    <row r="40" spans="1:10" ht="13.5" customHeight="1" thickTop="1">
      <c r="A40" s="30" t="s">
        <v>192</v>
      </c>
      <c r="B40" s="30" t="s">
        <v>193</v>
      </c>
      <c r="C40" s="446" t="s">
        <v>134</v>
      </c>
      <c r="D40" s="447"/>
      <c r="E40" s="446" t="s">
        <v>194</v>
      </c>
      <c r="F40" s="447"/>
      <c r="G40" s="446" t="s">
        <v>138</v>
      </c>
      <c r="H40" s="447"/>
      <c r="I40" s="446" t="s">
        <v>133</v>
      </c>
      <c r="J40" s="447"/>
    </row>
    <row r="41" spans="1:10" ht="13.5" customHeight="1" thickBot="1">
      <c r="A41" s="31" t="s">
        <v>119</v>
      </c>
      <c r="B41" s="31" t="s">
        <v>119</v>
      </c>
      <c r="C41" s="448" t="s">
        <v>119</v>
      </c>
      <c r="D41" s="449"/>
      <c r="E41" s="448" t="s">
        <v>119</v>
      </c>
      <c r="F41" s="449"/>
      <c r="G41" s="448" t="s">
        <v>119</v>
      </c>
      <c r="H41" s="449"/>
      <c r="I41" s="448" t="s">
        <v>119</v>
      </c>
      <c r="J41" s="449"/>
    </row>
    <row r="42" spans="1:10" ht="13.5" customHeight="1" thickTop="1">
      <c r="C42" s="441"/>
      <c r="D42" s="441"/>
      <c r="E42" s="441"/>
      <c r="F42" s="441"/>
      <c r="G42" s="441"/>
      <c r="H42" s="441"/>
      <c r="I42" s="441"/>
      <c r="J42" s="441"/>
    </row>
    <row r="43" spans="1:10" ht="13.5" customHeight="1">
      <c r="C43" s="441"/>
      <c r="D43" s="441"/>
      <c r="E43" s="441"/>
      <c r="F43" s="441"/>
      <c r="G43" s="441"/>
      <c r="H43" s="441"/>
      <c r="I43" s="441"/>
      <c r="J43" s="441"/>
    </row>
    <row r="44" spans="1:10" ht="13.5" customHeight="1">
      <c r="C44" s="441"/>
      <c r="D44" s="441"/>
      <c r="E44" s="441"/>
      <c r="F44" s="441"/>
      <c r="G44" s="441"/>
      <c r="H44" s="441"/>
      <c r="I44" s="441"/>
      <c r="J44" s="441"/>
    </row>
    <row r="45" spans="1:10" ht="13.5" customHeight="1">
      <c r="C45" s="441"/>
      <c r="D45" s="441"/>
      <c r="E45" s="441"/>
      <c r="F45" s="441"/>
      <c r="G45" s="441"/>
      <c r="H45" s="441"/>
      <c r="I45" s="441"/>
      <c r="J45" s="441"/>
    </row>
    <row r="46" spans="1:10" ht="13.5" customHeight="1">
      <c r="C46" s="441"/>
      <c r="D46" s="441"/>
      <c r="E46" s="441"/>
      <c r="F46" s="441"/>
      <c r="G46" s="441"/>
      <c r="H46" s="441"/>
      <c r="I46" s="441"/>
      <c r="J46" s="441"/>
    </row>
    <row r="47" spans="1:10" ht="13.5" customHeight="1">
      <c r="C47" s="441"/>
      <c r="D47" s="441"/>
      <c r="E47" s="441"/>
      <c r="F47" s="441"/>
      <c r="G47" s="441"/>
      <c r="H47" s="441"/>
      <c r="I47" s="441"/>
      <c r="J47" s="441"/>
    </row>
    <row r="48" spans="1:10" ht="13.5" customHeight="1">
      <c r="C48" s="441"/>
      <c r="D48" s="441"/>
      <c r="E48" s="441"/>
      <c r="F48" s="441"/>
      <c r="G48" s="441"/>
      <c r="H48" s="441"/>
      <c r="I48" s="441"/>
      <c r="J48" s="441"/>
    </row>
    <row r="49" spans="3:10" ht="13.5" customHeight="1">
      <c r="C49" s="441"/>
      <c r="D49" s="441"/>
      <c r="E49" s="441"/>
      <c r="F49" s="441"/>
      <c r="G49" s="441"/>
      <c r="H49" s="441"/>
      <c r="I49" s="441"/>
      <c r="J49" s="441"/>
    </row>
    <row r="50" spans="3:10" ht="13.5" customHeight="1">
      <c r="C50" s="441"/>
      <c r="D50" s="441"/>
      <c r="E50" s="441"/>
      <c r="F50" s="441"/>
      <c r="G50" s="441"/>
      <c r="H50" s="441"/>
      <c r="I50" s="441"/>
      <c r="J50" s="441"/>
    </row>
    <row r="51" spans="3:10" ht="13.5" customHeight="1">
      <c r="C51" s="441"/>
      <c r="D51" s="441"/>
      <c r="E51" s="441"/>
      <c r="F51" s="441"/>
      <c r="G51" s="441"/>
      <c r="H51" s="441"/>
      <c r="I51" s="441"/>
      <c r="J51" s="441"/>
    </row>
    <row r="52" spans="3:10" ht="13.5" customHeight="1">
      <c r="C52" s="441"/>
      <c r="D52" s="441"/>
      <c r="E52" s="441"/>
      <c r="F52" s="441"/>
      <c r="G52" s="441"/>
      <c r="H52" s="441"/>
      <c r="I52" s="441"/>
      <c r="J52" s="441"/>
    </row>
    <row r="53" spans="3:10" ht="13.5" customHeight="1">
      <c r="C53" s="441"/>
      <c r="D53" s="441"/>
      <c r="E53" s="441"/>
      <c r="F53" s="441"/>
      <c r="G53" s="441"/>
      <c r="H53" s="441"/>
      <c r="I53" s="441"/>
      <c r="J53" s="441"/>
    </row>
    <row r="54" spans="3:10" ht="13.5" customHeight="1">
      <c r="C54" s="441"/>
      <c r="D54" s="441"/>
      <c r="E54" s="441"/>
      <c r="F54" s="441"/>
      <c r="G54" s="441"/>
      <c r="H54" s="441"/>
      <c r="I54" s="441"/>
      <c r="J54" s="441"/>
    </row>
    <row r="55" spans="3:10" ht="13.5" customHeight="1">
      <c r="C55" s="441"/>
      <c r="D55" s="441"/>
      <c r="E55" s="441"/>
      <c r="F55" s="441"/>
      <c r="G55" s="441"/>
      <c r="H55" s="441"/>
      <c r="I55" s="441"/>
      <c r="J55" s="441"/>
    </row>
  </sheetData>
  <sheetProtection password="CC3D" sheet="1" objects="1" scenarios="1"/>
  <mergeCells count="54">
    <mergeCell ref="E41:F41"/>
    <mergeCell ref="C41:D41"/>
    <mergeCell ref="A3:C3"/>
    <mergeCell ref="A11:B11"/>
    <mergeCell ref="A4:J4"/>
    <mergeCell ref="I41:J41"/>
    <mergeCell ref="A25:B25"/>
    <mergeCell ref="A31:B31"/>
    <mergeCell ref="A38:E38"/>
    <mergeCell ref="A34:B34"/>
    <mergeCell ref="A37:B37"/>
    <mergeCell ref="A20:B20"/>
    <mergeCell ref="A6:A7"/>
    <mergeCell ref="B6:B7"/>
    <mergeCell ref="C54:H54"/>
    <mergeCell ref="I54:J54"/>
    <mergeCell ref="C45:H45"/>
    <mergeCell ref="I45:J45"/>
    <mergeCell ref="C46:H46"/>
    <mergeCell ref="I46:J46"/>
    <mergeCell ref="C47:H47"/>
    <mergeCell ref="I47:J47"/>
    <mergeCell ref="C55:H55"/>
    <mergeCell ref="I55:J55"/>
    <mergeCell ref="D1:J2"/>
    <mergeCell ref="D3:J3"/>
    <mergeCell ref="C51:H51"/>
    <mergeCell ref="I51:J51"/>
    <mergeCell ref="C52:H52"/>
    <mergeCell ref="I52:J52"/>
    <mergeCell ref="C53:H53"/>
    <mergeCell ref="I53:J53"/>
    <mergeCell ref="C48:H48"/>
    <mergeCell ref="I48:J48"/>
    <mergeCell ref="C49:H49"/>
    <mergeCell ref="I49:J49"/>
    <mergeCell ref="C50:H50"/>
    <mergeCell ref="I50:J50"/>
    <mergeCell ref="A1:C2"/>
    <mergeCell ref="I44:J44"/>
    <mergeCell ref="C6:C7"/>
    <mergeCell ref="D6:E6"/>
    <mergeCell ref="F6:I6"/>
    <mergeCell ref="J6:J7"/>
    <mergeCell ref="C40:D40"/>
    <mergeCell ref="I40:J40"/>
    <mergeCell ref="G40:H40"/>
    <mergeCell ref="C42:H42"/>
    <mergeCell ref="I42:J42"/>
    <mergeCell ref="C43:H43"/>
    <mergeCell ref="I43:J43"/>
    <mergeCell ref="C44:H44"/>
    <mergeCell ref="G41:H41"/>
    <mergeCell ref="E40:F40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41"/>
  <sheetViews>
    <sheetView rightToLeft="1" tabSelected="1" topLeftCell="A22" zoomScaleNormal="100" workbookViewId="0">
      <selection activeCell="B32" sqref="B32:O32"/>
    </sheetView>
  </sheetViews>
  <sheetFormatPr defaultColWidth="9" defaultRowHeight="15.75"/>
  <cols>
    <col min="1" max="1" width="9" style="21"/>
    <col min="2" max="2" width="19.125" style="21" customWidth="1"/>
    <col min="3" max="3" width="10" style="21" customWidth="1"/>
    <col min="4" max="4" width="12.625" style="21" customWidth="1"/>
    <col min="5" max="5" width="17.25" style="21" customWidth="1"/>
    <col min="6" max="6" width="9.5" style="21" customWidth="1"/>
    <col min="7" max="7" width="19.125" style="21" customWidth="1"/>
    <col min="8" max="8" width="18.625" style="21" customWidth="1"/>
    <col min="9" max="10" width="23.5" style="21" customWidth="1"/>
    <col min="11" max="11" width="10.25" style="21" customWidth="1"/>
    <col min="12" max="12" width="6.875" style="21" customWidth="1"/>
    <col min="13" max="13" width="11.25" style="21" customWidth="1"/>
    <col min="14" max="14" width="14.125" style="21" customWidth="1"/>
    <col min="15" max="15" width="10.875" style="21" customWidth="1"/>
    <col min="16" max="16384" width="9" style="21"/>
  </cols>
  <sheetData>
    <row r="1" spans="2:15" ht="16.5" customHeight="1" thickBot="1"/>
    <row r="2" spans="2:15" ht="47.25" customHeight="1">
      <c r="B2" s="520" t="s">
        <v>161</v>
      </c>
      <c r="C2" s="521"/>
      <c r="D2" s="512" t="s">
        <v>316</v>
      </c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3"/>
    </row>
    <row r="3" spans="2:15" ht="28.5" customHeight="1">
      <c r="B3" s="522"/>
      <c r="C3" s="523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</row>
    <row r="4" spans="2:15" ht="42.75" customHeight="1" thickBot="1">
      <c r="B4" s="516" t="s">
        <v>288</v>
      </c>
      <c r="C4" s="517"/>
      <c r="D4" s="518" t="s">
        <v>257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2:15" ht="24" customHeight="1" thickBot="1">
      <c r="B5" s="502" t="s">
        <v>142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4"/>
    </row>
    <row r="6" spans="2:15" ht="31.5" customHeight="1" thickTop="1">
      <c r="B6" s="475" t="s">
        <v>289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7"/>
    </row>
    <row r="7" spans="2:15" ht="21.75" customHeight="1">
      <c r="B7" s="467" t="s">
        <v>8</v>
      </c>
      <c r="C7" s="485" t="s">
        <v>27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505"/>
    </row>
    <row r="8" spans="2:15" ht="44.25" customHeight="1">
      <c r="B8" s="467"/>
      <c r="C8" s="194" t="s">
        <v>25</v>
      </c>
      <c r="D8" s="194" t="s">
        <v>26</v>
      </c>
      <c r="E8" s="195" t="s">
        <v>1</v>
      </c>
      <c r="F8" s="194" t="s">
        <v>28</v>
      </c>
      <c r="G8" s="194" t="s">
        <v>304</v>
      </c>
      <c r="H8" s="194" t="s">
        <v>305</v>
      </c>
      <c r="I8" s="194" t="s">
        <v>225</v>
      </c>
      <c r="J8" s="196" t="s">
        <v>3</v>
      </c>
      <c r="K8" s="506" t="s">
        <v>210</v>
      </c>
      <c r="L8" s="506"/>
      <c r="M8" s="506" t="s">
        <v>120</v>
      </c>
      <c r="N8" s="506"/>
      <c r="O8" s="507"/>
    </row>
    <row r="9" spans="2:15" ht="30.75" customHeight="1">
      <c r="B9" s="197" t="s">
        <v>29</v>
      </c>
      <c r="C9" s="198"/>
      <c r="D9" s="198"/>
      <c r="E9" s="207">
        <f>SUM(C9:D9)</f>
        <v>0</v>
      </c>
      <c r="F9" s="198"/>
      <c r="G9" s="198"/>
      <c r="H9" s="198"/>
      <c r="I9" s="198"/>
      <c r="J9" s="206">
        <f>G9+F9+H9+I9</f>
        <v>0</v>
      </c>
      <c r="K9" s="506"/>
      <c r="L9" s="506"/>
      <c r="M9" s="524">
        <f>E9+J9</f>
        <v>0</v>
      </c>
      <c r="N9" s="524"/>
      <c r="O9" s="525"/>
    </row>
    <row r="10" spans="2:15" ht="36" customHeight="1">
      <c r="B10" s="464" t="s">
        <v>290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6"/>
    </row>
    <row r="11" spans="2:15" ht="18" customHeight="1">
      <c r="B11" s="467" t="s">
        <v>8</v>
      </c>
      <c r="C11" s="485" t="s">
        <v>27</v>
      </c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505"/>
    </row>
    <row r="12" spans="2:15" ht="36.75" customHeight="1">
      <c r="B12" s="467"/>
      <c r="C12" s="194" t="s">
        <v>25</v>
      </c>
      <c r="D12" s="194" t="s">
        <v>34</v>
      </c>
      <c r="E12" s="199" t="s">
        <v>1</v>
      </c>
      <c r="F12" s="194" t="s">
        <v>28</v>
      </c>
      <c r="G12" s="194" t="s">
        <v>304</v>
      </c>
      <c r="H12" s="194" t="s">
        <v>305</v>
      </c>
      <c r="I12" s="194" t="s">
        <v>225</v>
      </c>
      <c r="J12" s="196" t="s">
        <v>3</v>
      </c>
      <c r="K12" s="506" t="s">
        <v>210</v>
      </c>
      <c r="L12" s="506"/>
      <c r="M12" s="506" t="s">
        <v>120</v>
      </c>
      <c r="N12" s="506"/>
      <c r="O12" s="507"/>
    </row>
    <row r="13" spans="2:15" ht="21.75" customHeight="1">
      <c r="B13" s="197" t="s">
        <v>30</v>
      </c>
      <c r="C13" s="194"/>
      <c r="D13" s="194"/>
      <c r="E13" s="208">
        <f>SUM(C13:D13)</f>
        <v>0</v>
      </c>
      <c r="F13" s="194"/>
      <c r="G13" s="194"/>
      <c r="H13" s="194"/>
      <c r="I13" s="194"/>
      <c r="J13" s="206">
        <f>SUM(F13:I13)</f>
        <v>0</v>
      </c>
      <c r="K13" s="506"/>
      <c r="L13" s="506"/>
      <c r="M13" s="524">
        <f>E13+J13</f>
        <v>0</v>
      </c>
      <c r="N13" s="524"/>
      <c r="O13" s="525"/>
    </row>
    <row r="14" spans="2:15" ht="21.75" customHeight="1">
      <c r="B14" s="197" t="s">
        <v>155</v>
      </c>
      <c r="C14" s="194"/>
      <c r="D14" s="194"/>
      <c r="E14" s="208">
        <f>SUM(C14:D14)</f>
        <v>0</v>
      </c>
      <c r="F14" s="194"/>
      <c r="G14" s="194"/>
      <c r="H14" s="194"/>
      <c r="I14" s="194"/>
      <c r="J14" s="206">
        <f>SUM(F14:I14)</f>
        <v>0</v>
      </c>
      <c r="K14" s="506"/>
      <c r="L14" s="506"/>
      <c r="M14" s="524">
        <f>E14+J14</f>
        <v>0</v>
      </c>
      <c r="N14" s="524"/>
      <c r="O14" s="525"/>
    </row>
    <row r="15" spans="2:15" ht="24" customHeight="1">
      <c r="B15" s="197" t="s">
        <v>156</v>
      </c>
      <c r="C15" s="194"/>
      <c r="D15" s="194"/>
      <c r="E15" s="208">
        <f>SUM(C15:D15)</f>
        <v>0</v>
      </c>
      <c r="F15" s="194"/>
      <c r="G15" s="194"/>
      <c r="H15" s="194"/>
      <c r="I15" s="194"/>
      <c r="J15" s="206">
        <f>SUM(F15:I15)</f>
        <v>0</v>
      </c>
      <c r="K15" s="506"/>
      <c r="L15" s="506"/>
      <c r="M15" s="524">
        <f>E15+J15</f>
        <v>0</v>
      </c>
      <c r="N15" s="524"/>
      <c r="O15" s="525"/>
    </row>
    <row r="16" spans="2:15" ht="23.25" customHeight="1">
      <c r="B16" s="464" t="s">
        <v>291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6"/>
    </row>
    <row r="17" spans="2:15" ht="31.5" customHeight="1">
      <c r="B17" s="467" t="s">
        <v>8</v>
      </c>
      <c r="C17" s="485" t="s">
        <v>27</v>
      </c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505"/>
    </row>
    <row r="18" spans="2:15" ht="54" customHeight="1">
      <c r="B18" s="467"/>
      <c r="C18" s="194" t="s">
        <v>25</v>
      </c>
      <c r="D18" s="194" t="s">
        <v>34</v>
      </c>
      <c r="E18" s="199" t="s">
        <v>1</v>
      </c>
      <c r="F18" s="194" t="s">
        <v>28</v>
      </c>
      <c r="G18" s="194" t="s">
        <v>304</v>
      </c>
      <c r="H18" s="194" t="s">
        <v>305</v>
      </c>
      <c r="I18" s="194" t="s">
        <v>225</v>
      </c>
      <c r="J18" s="196" t="s">
        <v>3</v>
      </c>
      <c r="K18" s="506" t="s">
        <v>210</v>
      </c>
      <c r="L18" s="506"/>
      <c r="M18" s="506" t="s">
        <v>120</v>
      </c>
      <c r="N18" s="506"/>
      <c r="O18" s="507"/>
    </row>
    <row r="19" spans="2:15" ht="26.25" customHeight="1" thickBot="1">
      <c r="B19" s="200" t="s">
        <v>29</v>
      </c>
      <c r="C19" s="209">
        <f>C9-C13+C14-C15</f>
        <v>0</v>
      </c>
      <c r="D19" s="209">
        <f t="shared" ref="D19" si="0">D9-D13+D14-D15</f>
        <v>0</v>
      </c>
      <c r="E19" s="210">
        <f>SUM(C19:D19)</f>
        <v>0</v>
      </c>
      <c r="F19" s="209">
        <f t="shared" ref="F19:I19" si="1">F9-F13+F14-F15</f>
        <v>0</v>
      </c>
      <c r="G19" s="209">
        <f t="shared" si="1"/>
        <v>0</v>
      </c>
      <c r="H19" s="209">
        <f t="shared" si="1"/>
        <v>0</v>
      </c>
      <c r="I19" s="209">
        <f t="shared" si="1"/>
        <v>0</v>
      </c>
      <c r="J19" s="211">
        <f>SUM(F19:I19)</f>
        <v>0</v>
      </c>
      <c r="K19" s="509">
        <f>K9-K13+K14-K15</f>
        <v>0</v>
      </c>
      <c r="L19" s="509"/>
      <c r="M19" s="509">
        <f>E19+J19</f>
        <v>0</v>
      </c>
      <c r="N19" s="509"/>
      <c r="O19" s="510"/>
    </row>
    <row r="20" spans="2:15" s="37" customFormat="1" ht="15" customHeight="1" thickTop="1">
      <c r="B20" s="201"/>
      <c r="C20" s="201"/>
      <c r="D20" s="201"/>
      <c r="E20" s="202"/>
      <c r="F20" s="202"/>
      <c r="G20" s="202"/>
      <c r="H20" s="202"/>
      <c r="I20" s="202"/>
      <c r="J20" s="202"/>
      <c r="K20" s="203"/>
      <c r="L20" s="204"/>
      <c r="M20" s="204"/>
      <c r="N20" s="204"/>
      <c r="O20" s="204"/>
    </row>
    <row r="21" spans="2:15" s="37" customFormat="1" ht="12.75" customHeight="1" thickBot="1">
      <c r="B21" s="201"/>
      <c r="C21" s="201"/>
      <c r="D21" s="201"/>
      <c r="E21" s="202"/>
      <c r="F21" s="202"/>
      <c r="G21" s="202"/>
      <c r="H21" s="202"/>
      <c r="I21" s="202"/>
      <c r="J21" s="202"/>
      <c r="K21" s="203"/>
      <c r="L21" s="204"/>
      <c r="M21" s="204"/>
      <c r="N21" s="204"/>
      <c r="O21" s="204"/>
    </row>
    <row r="22" spans="2:15" ht="21" customHeight="1" thickTop="1">
      <c r="B22" s="475" t="s">
        <v>292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7"/>
    </row>
    <row r="23" spans="2:15">
      <c r="B23" s="467" t="s">
        <v>112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88"/>
    </row>
    <row r="24" spans="2:15" ht="15.75" customHeight="1">
      <c r="B24" s="467"/>
      <c r="C24" s="485" t="s">
        <v>25</v>
      </c>
      <c r="D24" s="485"/>
      <c r="E24" s="485"/>
      <c r="F24" s="485"/>
      <c r="G24" s="485" t="s">
        <v>26</v>
      </c>
      <c r="H24" s="485"/>
      <c r="I24" s="485"/>
      <c r="J24" s="485" t="s">
        <v>113</v>
      </c>
      <c r="K24" s="485"/>
      <c r="L24" s="485"/>
      <c r="M24" s="485"/>
      <c r="N24" s="489" t="s">
        <v>120</v>
      </c>
      <c r="O24" s="490"/>
    </row>
    <row r="25" spans="2:15">
      <c r="B25" s="197" t="s">
        <v>29</v>
      </c>
      <c r="C25" s="511"/>
      <c r="D25" s="511"/>
      <c r="E25" s="511"/>
      <c r="F25" s="511"/>
      <c r="G25" s="508"/>
      <c r="H25" s="508"/>
      <c r="I25" s="508"/>
      <c r="J25" s="508"/>
      <c r="K25" s="508"/>
      <c r="L25" s="508"/>
      <c r="M25" s="508"/>
      <c r="N25" s="500">
        <f>C25+G25+J25</f>
        <v>0</v>
      </c>
      <c r="O25" s="501"/>
    </row>
    <row r="26" spans="2:15" ht="21" customHeight="1">
      <c r="B26" s="464" t="s">
        <v>293</v>
      </c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6"/>
    </row>
    <row r="27" spans="2:15">
      <c r="B27" s="467" t="s">
        <v>112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88"/>
    </row>
    <row r="28" spans="2:15" ht="15.75" customHeight="1">
      <c r="B28" s="467"/>
      <c r="C28" s="485" t="s">
        <v>25</v>
      </c>
      <c r="D28" s="485"/>
      <c r="E28" s="485" t="s">
        <v>207</v>
      </c>
      <c r="F28" s="485"/>
      <c r="G28" s="485" t="s">
        <v>26</v>
      </c>
      <c r="H28" s="485"/>
      <c r="I28" s="485"/>
      <c r="J28" s="485" t="s">
        <v>113</v>
      </c>
      <c r="K28" s="485"/>
      <c r="L28" s="485"/>
      <c r="M28" s="485"/>
      <c r="N28" s="489" t="s">
        <v>120</v>
      </c>
      <c r="O28" s="490"/>
    </row>
    <row r="29" spans="2:15">
      <c r="B29" s="197" t="s">
        <v>30</v>
      </c>
      <c r="C29" s="485"/>
      <c r="D29" s="485"/>
      <c r="E29" s="485"/>
      <c r="F29" s="485"/>
      <c r="G29" s="485"/>
      <c r="H29" s="485"/>
      <c r="I29" s="485"/>
      <c r="J29" s="508"/>
      <c r="K29" s="508"/>
      <c r="L29" s="508"/>
      <c r="M29" s="508"/>
      <c r="N29" s="500">
        <f>SUM(C29:M29)</f>
        <v>0</v>
      </c>
      <c r="O29" s="501"/>
    </row>
    <row r="30" spans="2:15">
      <c r="B30" s="197" t="s">
        <v>155</v>
      </c>
      <c r="C30" s="485"/>
      <c r="D30" s="485"/>
      <c r="E30" s="485"/>
      <c r="F30" s="485"/>
      <c r="G30" s="485"/>
      <c r="H30" s="485"/>
      <c r="I30" s="485"/>
      <c r="J30" s="508"/>
      <c r="K30" s="508"/>
      <c r="L30" s="508"/>
      <c r="M30" s="508"/>
      <c r="N30" s="526">
        <f>SUM(C30:M30)</f>
        <v>0</v>
      </c>
      <c r="O30" s="527"/>
    </row>
    <row r="31" spans="2:15">
      <c r="B31" s="197" t="s">
        <v>156</v>
      </c>
      <c r="C31" s="485"/>
      <c r="D31" s="485"/>
      <c r="E31" s="485"/>
      <c r="F31" s="485"/>
      <c r="G31" s="485"/>
      <c r="H31" s="485"/>
      <c r="I31" s="485"/>
      <c r="J31" s="508"/>
      <c r="K31" s="508"/>
      <c r="L31" s="508"/>
      <c r="M31" s="508"/>
      <c r="N31" s="500">
        <f>SUM(C31:M31)</f>
        <v>0</v>
      </c>
      <c r="O31" s="501"/>
    </row>
    <row r="32" spans="2:15" ht="21" customHeight="1">
      <c r="B32" s="464" t="s">
        <v>294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6"/>
    </row>
    <row r="33" spans="2:15">
      <c r="B33" s="467" t="s">
        <v>112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88"/>
    </row>
    <row r="34" spans="2:15" ht="15.75" customHeight="1">
      <c r="B34" s="467"/>
      <c r="C34" s="485" t="s">
        <v>25</v>
      </c>
      <c r="D34" s="485"/>
      <c r="E34" s="485" t="s">
        <v>207</v>
      </c>
      <c r="F34" s="485"/>
      <c r="G34" s="485" t="s">
        <v>26</v>
      </c>
      <c r="H34" s="485"/>
      <c r="I34" s="485"/>
      <c r="J34" s="485" t="s">
        <v>113</v>
      </c>
      <c r="K34" s="485"/>
      <c r="L34" s="485"/>
      <c r="M34" s="485"/>
      <c r="N34" s="489" t="s">
        <v>120</v>
      </c>
      <c r="O34" s="490"/>
    </row>
    <row r="35" spans="2:15" ht="18" customHeight="1" thickBot="1">
      <c r="B35" s="200" t="s">
        <v>29</v>
      </c>
      <c r="C35" s="494">
        <f>C25-C29+C30-C31</f>
        <v>0</v>
      </c>
      <c r="D35" s="495"/>
      <c r="E35" s="495"/>
      <c r="F35" s="496"/>
      <c r="G35" s="497">
        <f>G25-G29+G30-G31</f>
        <v>0</v>
      </c>
      <c r="H35" s="498"/>
      <c r="I35" s="499"/>
      <c r="J35" s="491">
        <f>J25-J29+J30-J31</f>
        <v>0</v>
      </c>
      <c r="K35" s="492"/>
      <c r="L35" s="492"/>
      <c r="M35" s="493"/>
      <c r="N35" s="486">
        <f>C35+G35+J35</f>
        <v>0</v>
      </c>
      <c r="O35" s="487"/>
    </row>
    <row r="36" spans="2:15" ht="16.5" customHeight="1" thickTop="1"/>
    <row r="37" spans="2:15" ht="16.5" customHeight="1"/>
    <row r="38" spans="2:15" s="205" customFormat="1" ht="26.25" customHeight="1" thickBot="1">
      <c r="B38" s="480"/>
      <c r="C38" s="480"/>
      <c r="D38" s="481"/>
      <c r="E38" s="481"/>
      <c r="F38" s="480"/>
      <c r="G38" s="480"/>
      <c r="H38" s="480"/>
      <c r="I38" s="480"/>
      <c r="J38" s="480"/>
      <c r="K38" s="480"/>
      <c r="L38" s="480"/>
      <c r="M38" s="480"/>
      <c r="N38" s="480"/>
      <c r="O38" s="480"/>
    </row>
    <row r="39" spans="2:15" s="205" customFormat="1" ht="36" customHeight="1" thickTop="1">
      <c r="B39" s="482" t="s">
        <v>139</v>
      </c>
      <c r="C39" s="483"/>
      <c r="D39" s="469" t="s">
        <v>157</v>
      </c>
      <c r="E39" s="470"/>
      <c r="F39" s="470"/>
      <c r="G39" s="471"/>
      <c r="H39" s="469" t="s">
        <v>100</v>
      </c>
      <c r="I39" s="470"/>
      <c r="J39" s="470"/>
      <c r="K39" s="471"/>
      <c r="L39" s="484" t="s">
        <v>135</v>
      </c>
      <c r="M39" s="484"/>
      <c r="N39" s="484"/>
      <c r="O39" s="484"/>
    </row>
    <row r="40" spans="2:15" s="205" customFormat="1" ht="31.5" customHeight="1" thickBot="1">
      <c r="B40" s="478" t="s">
        <v>6</v>
      </c>
      <c r="C40" s="479"/>
      <c r="D40" s="472" t="s">
        <v>158</v>
      </c>
      <c r="E40" s="473"/>
      <c r="F40" s="473"/>
      <c r="G40" s="474"/>
      <c r="H40" s="472" t="s">
        <v>89</v>
      </c>
      <c r="I40" s="473"/>
      <c r="J40" s="473"/>
      <c r="K40" s="474"/>
      <c r="L40" s="468" t="s">
        <v>6</v>
      </c>
      <c r="M40" s="468"/>
      <c r="N40" s="468"/>
      <c r="O40" s="468"/>
    </row>
    <row r="41" spans="2:15" ht="16.5" thickTop="1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</sheetData>
  <sheetProtection password="CC3D" sheet="1" objects="1" scenarios="1"/>
  <mergeCells count="82">
    <mergeCell ref="B17:B18"/>
    <mergeCell ref="J29:M29"/>
    <mergeCell ref="J30:M30"/>
    <mergeCell ref="N30:O30"/>
    <mergeCell ref="G29:I29"/>
    <mergeCell ref="C28:F28"/>
    <mergeCell ref="J28:M28"/>
    <mergeCell ref="B26:O26"/>
    <mergeCell ref="B27:B28"/>
    <mergeCell ref="C27:O27"/>
    <mergeCell ref="C29:F29"/>
    <mergeCell ref="C30:F30"/>
    <mergeCell ref="N29:O29"/>
    <mergeCell ref="K19:L19"/>
    <mergeCell ref="K18:L18"/>
    <mergeCell ref="N24:O24"/>
    <mergeCell ref="C31:F31"/>
    <mergeCell ref="C34:F34"/>
    <mergeCell ref="J31:M31"/>
    <mergeCell ref="G30:I30"/>
    <mergeCell ref="G24:I24"/>
    <mergeCell ref="G25:I25"/>
    <mergeCell ref="G31:I31"/>
    <mergeCell ref="J24:M24"/>
    <mergeCell ref="C23:O23"/>
    <mergeCell ref="C25:F25"/>
    <mergeCell ref="D2:O3"/>
    <mergeCell ref="B4:C4"/>
    <mergeCell ref="D4:O4"/>
    <mergeCell ref="B2:C3"/>
    <mergeCell ref="K12:L12"/>
    <mergeCell ref="M9:O9"/>
    <mergeCell ref="M12:O12"/>
    <mergeCell ref="K15:L15"/>
    <mergeCell ref="K13:L13"/>
    <mergeCell ref="K14:L14"/>
    <mergeCell ref="M13:O13"/>
    <mergeCell ref="M14:O14"/>
    <mergeCell ref="M15:O15"/>
    <mergeCell ref="C11:O11"/>
    <mergeCell ref="N31:O31"/>
    <mergeCell ref="G28:I28"/>
    <mergeCell ref="N28:O28"/>
    <mergeCell ref="B5:O5"/>
    <mergeCell ref="B6:O6"/>
    <mergeCell ref="B7:B8"/>
    <mergeCell ref="C7:O7"/>
    <mergeCell ref="K8:L8"/>
    <mergeCell ref="M8:O8"/>
    <mergeCell ref="B16:O16"/>
    <mergeCell ref="C17:O17"/>
    <mergeCell ref="N25:O25"/>
    <mergeCell ref="J25:M25"/>
    <mergeCell ref="M19:O19"/>
    <mergeCell ref="M18:O18"/>
    <mergeCell ref="K9:L9"/>
    <mergeCell ref="N35:O35"/>
    <mergeCell ref="B32:O32"/>
    <mergeCell ref="B33:B34"/>
    <mergeCell ref="C33:O33"/>
    <mergeCell ref="G34:I34"/>
    <mergeCell ref="N34:O34"/>
    <mergeCell ref="J34:M34"/>
    <mergeCell ref="J35:M35"/>
    <mergeCell ref="C35:F35"/>
    <mergeCell ref="G35:I35"/>
    <mergeCell ref="B10:O10"/>
    <mergeCell ref="B11:B12"/>
    <mergeCell ref="L40:O40"/>
    <mergeCell ref="D39:G39"/>
    <mergeCell ref="D40:G40"/>
    <mergeCell ref="B22:O22"/>
    <mergeCell ref="B23:B24"/>
    <mergeCell ref="B40:C40"/>
    <mergeCell ref="H40:K40"/>
    <mergeCell ref="B38:C38"/>
    <mergeCell ref="D38:E38"/>
    <mergeCell ref="F38:O38"/>
    <mergeCell ref="B39:C39"/>
    <mergeCell ref="H39:K39"/>
    <mergeCell ref="L39:O39"/>
    <mergeCell ref="C24:F24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جلد</vt:lpstr>
      <vt:lpstr>فرم روكش </vt:lpstr>
      <vt:lpstr>برنامه</vt:lpstr>
      <vt:lpstr>حقوق و مزایای مستمر</vt:lpstr>
      <vt:lpstr>سایر هزینه های پرسنلی</vt:lpstr>
      <vt:lpstr>سایر هزینه ها</vt:lpstr>
      <vt:lpstr>تملک دارائیهای سرمایه ای </vt:lpstr>
      <vt:lpstr>بودجه ریزی مبتنی بر عملکرد</vt:lpstr>
      <vt:lpstr>نیروی انسانی </vt:lpstr>
      <vt:lpstr>دانشجو </vt:lpstr>
      <vt:lpstr>عملکرد</vt:lpstr>
      <vt:lpstr>'بودجه ریزی مبتنی بر عملکرد'!Print_Area</vt:lpstr>
      <vt:lpstr>جلد!Print_Area</vt:lpstr>
      <vt:lpstr>'حقوق و مزایای مستمر'!Print_Area</vt:lpstr>
      <vt:lpstr>'دانشجو '!Print_Area</vt:lpstr>
      <vt:lpstr>'سایر هزینه ها'!Print_Area</vt:lpstr>
      <vt:lpstr>'سایر هزینه های پرسنلی'!Print_Area</vt:lpstr>
      <vt:lpstr>عملکرد!Print_Area</vt:lpstr>
      <vt:lpstr>'فرم روكش '!Print_Area</vt:lpstr>
      <vt:lpstr>'نیروی انسانی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2012-05-06T06:52:39Z</cp:lastPrinted>
  <dcterms:created xsi:type="dcterms:W3CDTF">2006-09-16T00:00:00Z</dcterms:created>
  <dcterms:modified xsi:type="dcterms:W3CDTF">2020-08-02T04:26:14Z</dcterms:modified>
</cp:coreProperties>
</file>