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C7B" lockStructure="1"/>
  <bookViews>
    <workbookView xWindow="0" yWindow="0" windowWidth="19170" windowHeight="10920" tabRatio="888" firstSheet="2" activeTab="7"/>
  </bookViews>
  <sheets>
    <sheet name="جلد" sheetId="26" r:id="rId1"/>
    <sheet name="فرم روكش " sheetId="23" r:id="rId2"/>
    <sheet name="برنامه" sheetId="15" r:id="rId3"/>
    <sheet name="حقوق و مزایای مستمر" sheetId="9" r:id="rId4"/>
    <sheet name="سایر هزینه های پرسنلی" sheetId="10" r:id="rId5"/>
    <sheet name="سایر هزینه ها" sheetId="13" r:id="rId6"/>
    <sheet name="تملک دارائیهای سرمایه ای " sheetId="31" r:id="rId7"/>
    <sheet name="بودجه ریزی مبتنی بر عملکرد" sheetId="32" r:id="rId8"/>
    <sheet name="نیروی انسانی " sheetId="25" r:id="rId9"/>
    <sheet name="دانشجو " sheetId="24" r:id="rId10"/>
    <sheet name="عملکرد" sheetId="29" state="hidden" r:id="rId11"/>
  </sheets>
  <externalReferences>
    <externalReference r:id="rId12"/>
  </externalReferences>
  <definedNames>
    <definedName name="_xlnm.Print_Area" localSheetId="7">'بودجه ریزی مبتنی بر عملکرد'!$A$1:$J$27</definedName>
    <definedName name="_xlnm.Print_Area" localSheetId="0">جلد!$B$5:$K$21</definedName>
    <definedName name="_xlnm.Print_Area" localSheetId="3">'حقوق و مزایای مستمر'!$B$2:$V$31</definedName>
    <definedName name="_xlnm.Print_Area" localSheetId="9">'دانشجو '!$B$3:$L$21</definedName>
    <definedName name="_xlnm.Print_Area" localSheetId="5">'سایر هزینه ها'!$B$2:$X$56</definedName>
    <definedName name="_xlnm.Print_Area" localSheetId="4">'سایر هزینه های پرسنلی'!$B$2:$W$32</definedName>
    <definedName name="_xlnm.Print_Area" localSheetId="10">عملکرد!$C$5:$H$77</definedName>
    <definedName name="_xlnm.Print_Area" localSheetId="1">'فرم روكش '!$B$4:$F$18</definedName>
    <definedName name="_xlnm.Print_Area" localSheetId="8">'نیروی انسانی '!$B$2:$O$37</definedName>
  </definedNames>
  <calcPr calcId="152511"/>
</workbook>
</file>

<file path=xl/calcChain.xml><?xml version="1.0" encoding="utf-8"?>
<calcChain xmlns="http://schemas.openxmlformats.org/spreadsheetml/2006/main">
  <c r="C19" i="25" l="1"/>
  <c r="F21" i="32"/>
  <c r="E21" i="32"/>
  <c r="G19" i="15" l="1"/>
  <c r="G9" i="15"/>
  <c r="P21" i="9" l="1"/>
  <c r="U21" i="9"/>
  <c r="V21" i="9" l="1"/>
  <c r="H13" i="15"/>
  <c r="H26" i="15" s="1"/>
  <c r="H10" i="15"/>
  <c r="H19" i="15"/>
  <c r="H17" i="15"/>
  <c r="H16" i="15"/>
  <c r="H14" i="15"/>
  <c r="H12" i="15"/>
  <c r="H11" i="15"/>
  <c r="H9" i="15"/>
  <c r="H25" i="15" s="1"/>
  <c r="G13" i="15"/>
  <c r="G17" i="15"/>
  <c r="G16" i="15"/>
  <c r="G14" i="15"/>
  <c r="G12" i="15"/>
  <c r="G11" i="15"/>
  <c r="E19" i="15"/>
  <c r="D19" i="15"/>
  <c r="D10" i="15"/>
  <c r="D26" i="15" s="1"/>
  <c r="C32" i="25"/>
  <c r="N24" i="25"/>
  <c r="J9" i="25"/>
  <c r="G21" i="32"/>
  <c r="H21" i="32"/>
  <c r="I20" i="32"/>
  <c r="J20" i="32" s="1"/>
  <c r="I19" i="32"/>
  <c r="J19" i="32" s="1"/>
  <c r="I18" i="32"/>
  <c r="J18" i="32" s="1"/>
  <c r="I17" i="32"/>
  <c r="J17" i="32" s="1"/>
  <c r="I16" i="32"/>
  <c r="J16" i="32" s="1"/>
  <c r="I15" i="32"/>
  <c r="J15" i="32" s="1"/>
  <c r="I14" i="32"/>
  <c r="J14" i="32" s="1"/>
  <c r="I13" i="32"/>
  <c r="J13" i="32" s="1"/>
  <c r="I12" i="32"/>
  <c r="J12" i="32" s="1"/>
  <c r="I11" i="32"/>
  <c r="J11" i="32" s="1"/>
  <c r="I10" i="32"/>
  <c r="J10" i="32" s="1"/>
  <c r="I9" i="32"/>
  <c r="J9" i="32" s="1"/>
  <c r="I8" i="32"/>
  <c r="J8" i="32" s="1"/>
  <c r="I21" i="32" l="1"/>
  <c r="J21" i="32" s="1"/>
  <c r="H27" i="15"/>
  <c r="J14" i="31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U51" i="13"/>
  <c r="X51" i="13" s="1"/>
  <c r="U50" i="13"/>
  <c r="X50" i="13" s="1"/>
  <c r="U49" i="13"/>
  <c r="X49" i="13" s="1"/>
  <c r="U48" i="13"/>
  <c r="X48" i="13" s="1"/>
  <c r="U47" i="13"/>
  <c r="X47" i="13" s="1"/>
  <c r="U46" i="13"/>
  <c r="X46" i="13" s="1"/>
  <c r="U45" i="13"/>
  <c r="X45" i="13" s="1"/>
  <c r="U44" i="13"/>
  <c r="X44" i="13" s="1"/>
  <c r="U43" i="13"/>
  <c r="X43" i="13" s="1"/>
  <c r="U42" i="13"/>
  <c r="X42" i="13" s="1"/>
  <c r="U41" i="13"/>
  <c r="X41" i="13" s="1"/>
  <c r="U40" i="13"/>
  <c r="X40" i="13" s="1"/>
  <c r="U39" i="13"/>
  <c r="X39" i="13" s="1"/>
  <c r="U38" i="13"/>
  <c r="X38" i="13" s="1"/>
  <c r="U37" i="13"/>
  <c r="X37" i="13" s="1"/>
  <c r="U36" i="13"/>
  <c r="X36" i="13" s="1"/>
  <c r="U35" i="13"/>
  <c r="X35" i="13" s="1"/>
  <c r="U34" i="13"/>
  <c r="X34" i="13" s="1"/>
  <c r="U33" i="13"/>
  <c r="X33" i="13" s="1"/>
  <c r="U32" i="13"/>
  <c r="X32" i="13" s="1"/>
  <c r="U31" i="13"/>
  <c r="X31" i="13" s="1"/>
  <c r="U30" i="13"/>
  <c r="X30" i="13" s="1"/>
  <c r="U29" i="13"/>
  <c r="X29" i="13" s="1"/>
  <c r="U28" i="13"/>
  <c r="X28" i="13" s="1"/>
  <c r="U27" i="13"/>
  <c r="X27" i="13" s="1"/>
  <c r="U26" i="13"/>
  <c r="X26" i="13" s="1"/>
  <c r="U25" i="13"/>
  <c r="X25" i="13" s="1"/>
  <c r="U24" i="13"/>
  <c r="X24" i="13" s="1"/>
  <c r="U23" i="13"/>
  <c r="X23" i="13" s="1"/>
  <c r="U22" i="13"/>
  <c r="X22" i="13" s="1"/>
  <c r="U21" i="13"/>
  <c r="X21" i="13" s="1"/>
  <c r="U20" i="13"/>
  <c r="X20" i="13" s="1"/>
  <c r="U19" i="13"/>
  <c r="X19" i="13" s="1"/>
  <c r="U18" i="13"/>
  <c r="X18" i="13" s="1"/>
  <c r="U17" i="13"/>
  <c r="X17" i="13" s="1"/>
  <c r="U16" i="13"/>
  <c r="X16" i="13" s="1"/>
  <c r="U15" i="13"/>
  <c r="X15" i="13" s="1"/>
  <c r="U14" i="13"/>
  <c r="X14" i="13" s="1"/>
  <c r="U13" i="13"/>
  <c r="X13" i="13" s="1"/>
  <c r="U12" i="13"/>
  <c r="X12" i="13" s="1"/>
  <c r="U11" i="13"/>
  <c r="X11" i="13" s="1"/>
  <c r="U10" i="13"/>
  <c r="X10" i="13" s="1"/>
  <c r="U9" i="13"/>
  <c r="X9" i="13" s="1"/>
  <c r="R52" i="13"/>
  <c r="M52" i="13"/>
  <c r="K22" i="15" s="1"/>
  <c r="N22" i="15" s="1"/>
  <c r="L52" i="13"/>
  <c r="K21" i="15" s="1"/>
  <c r="N21" i="15" s="1"/>
  <c r="K52" i="13"/>
  <c r="K19" i="15" s="1"/>
  <c r="N19" i="15" s="1"/>
  <c r="J52" i="13"/>
  <c r="K18" i="15" s="1"/>
  <c r="N18" i="15" s="1"/>
  <c r="I52" i="13"/>
  <c r="K17" i="15" s="1"/>
  <c r="N17" i="15" s="1"/>
  <c r="H52" i="13"/>
  <c r="K16" i="15" s="1"/>
  <c r="N16" i="15" s="1"/>
  <c r="G52" i="13"/>
  <c r="K14" i="15" s="1"/>
  <c r="N14" i="15" s="1"/>
  <c r="F52" i="13"/>
  <c r="K12" i="15" s="1"/>
  <c r="N12" i="15" s="1"/>
  <c r="E52" i="13"/>
  <c r="K11" i="15" s="1"/>
  <c r="N11" i="15" s="1"/>
  <c r="R29" i="10"/>
  <c r="L29" i="10"/>
  <c r="J21" i="15" s="1"/>
  <c r="M21" i="15" s="1"/>
  <c r="K29" i="10"/>
  <c r="J19" i="15" s="1"/>
  <c r="M19" i="15" s="1"/>
  <c r="J29" i="10"/>
  <c r="J18" i="15" s="1"/>
  <c r="M18" i="15" s="1"/>
  <c r="I29" i="10"/>
  <c r="J17" i="15" s="1"/>
  <c r="M17" i="15" s="1"/>
  <c r="H29" i="10"/>
  <c r="J16" i="15" s="1"/>
  <c r="M16" i="15" s="1"/>
  <c r="G29" i="10"/>
  <c r="J14" i="15" s="1"/>
  <c r="M14" i="15" s="1"/>
  <c r="F29" i="10"/>
  <c r="J12" i="15" s="1"/>
  <c r="M12" i="15" s="1"/>
  <c r="E29" i="10"/>
  <c r="J11" i="15" s="1"/>
  <c r="M11" i="15" s="1"/>
  <c r="D29" i="10"/>
  <c r="J9" i="15" s="1"/>
  <c r="L27" i="9"/>
  <c r="K27" i="9"/>
  <c r="J27" i="9"/>
  <c r="I27" i="9"/>
  <c r="H27" i="9"/>
  <c r="G27" i="9"/>
  <c r="F27" i="9"/>
  <c r="E27" i="9"/>
  <c r="D27" i="9"/>
  <c r="S27" i="9"/>
  <c r="M9" i="15" l="1"/>
  <c r="K13" i="15"/>
  <c r="N13" i="15" s="1"/>
  <c r="J13" i="15"/>
  <c r="M13" i="15" s="1"/>
  <c r="P26" i="9"/>
  <c r="P25" i="9"/>
  <c r="P24" i="9"/>
  <c r="P23" i="9"/>
  <c r="P22" i="9"/>
  <c r="P20" i="9"/>
  <c r="P19" i="9"/>
  <c r="P18" i="9"/>
  <c r="P17" i="9"/>
  <c r="P16" i="9"/>
  <c r="P15" i="9"/>
  <c r="P14" i="9"/>
  <c r="P13" i="9"/>
  <c r="P12" i="9"/>
  <c r="P11" i="9"/>
  <c r="P10" i="9"/>
  <c r="P9" i="9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F24" i="15"/>
  <c r="F23" i="15"/>
  <c r="F22" i="15"/>
  <c r="F21" i="15"/>
  <c r="F20" i="15"/>
  <c r="F19" i="15"/>
  <c r="F18" i="15"/>
  <c r="F17" i="15"/>
  <c r="F15" i="15"/>
  <c r="F14" i="15"/>
  <c r="F13" i="15"/>
  <c r="F12" i="15"/>
  <c r="F11" i="15"/>
  <c r="L12" i="15" l="1"/>
  <c r="O12" i="15" s="1"/>
  <c r="L14" i="15"/>
  <c r="O14" i="15" s="1"/>
  <c r="L18" i="15"/>
  <c r="O18" i="15" s="1"/>
  <c r="L20" i="15"/>
  <c r="L22" i="15"/>
  <c r="L24" i="15"/>
  <c r="L11" i="15"/>
  <c r="O11" i="15" s="1"/>
  <c r="L13" i="15"/>
  <c r="L15" i="15"/>
  <c r="L17" i="15"/>
  <c r="O17" i="15" s="1"/>
  <c r="L21" i="15"/>
  <c r="O21" i="15" s="1"/>
  <c r="L23" i="15"/>
  <c r="L19" i="15"/>
  <c r="O19" i="15" s="1"/>
  <c r="G76" i="29"/>
  <c r="F76" i="29"/>
  <c r="E76" i="29"/>
  <c r="H75" i="29"/>
  <c r="H74" i="29"/>
  <c r="H73" i="29"/>
  <c r="H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D57" i="29"/>
  <c r="D76" i="29" s="1"/>
  <c r="H56" i="29"/>
  <c r="H55" i="29"/>
  <c r="H54" i="29"/>
  <c r="H53" i="29"/>
  <c r="H52" i="29"/>
  <c r="K51" i="29"/>
  <c r="H50" i="29"/>
  <c r="H49" i="29"/>
  <c r="F49" i="29"/>
  <c r="H48" i="29"/>
  <c r="H47" i="29"/>
  <c r="H46" i="29"/>
  <c r="E45" i="29"/>
  <c r="H45" i="29" s="1"/>
  <c r="H44" i="29"/>
  <c r="H43" i="29"/>
  <c r="H42" i="29"/>
  <c r="H41" i="29"/>
  <c r="H40" i="29"/>
  <c r="H39" i="29"/>
  <c r="H38" i="29"/>
  <c r="E37" i="29"/>
  <c r="H37" i="29" s="1"/>
  <c r="H36" i="29"/>
  <c r="H35" i="29"/>
  <c r="H34" i="29"/>
  <c r="H33" i="29"/>
  <c r="G32" i="29"/>
  <c r="F32" i="29"/>
  <c r="E32" i="29"/>
  <c r="D32" i="29"/>
  <c r="J32" i="29" s="1"/>
  <c r="G31" i="29"/>
  <c r="G51" i="29" s="1"/>
  <c r="F31" i="29"/>
  <c r="F51" i="29" s="1"/>
  <c r="E31" i="29"/>
  <c r="E51" i="29" s="1"/>
  <c r="D31" i="29"/>
  <c r="D51" i="29" s="1"/>
  <c r="H30" i="29"/>
  <c r="G29" i="29"/>
  <c r="F29" i="29"/>
  <c r="D29" i="29"/>
  <c r="J28" i="29"/>
  <c r="H28" i="29"/>
  <c r="H27" i="29"/>
  <c r="H26" i="29"/>
  <c r="E25" i="29"/>
  <c r="H25" i="29" s="1"/>
  <c r="J25" i="29" s="1"/>
  <c r="H24" i="29"/>
  <c r="K23" i="29"/>
  <c r="H23" i="29"/>
  <c r="H22" i="29"/>
  <c r="H21" i="29"/>
  <c r="H20" i="29"/>
  <c r="H19" i="29"/>
  <c r="H18" i="29"/>
  <c r="K17" i="29"/>
  <c r="J17" i="29"/>
  <c r="H17" i="29"/>
  <c r="K16" i="29"/>
  <c r="K19" i="29" s="1"/>
  <c r="J16" i="29"/>
  <c r="J19" i="29" s="1"/>
  <c r="H16" i="29"/>
  <c r="H29" i="29" s="1"/>
  <c r="G15" i="29"/>
  <c r="F15" i="29"/>
  <c r="E15" i="29"/>
  <c r="H14" i="29"/>
  <c r="H13" i="29"/>
  <c r="D12" i="29"/>
  <c r="H12" i="29" s="1"/>
  <c r="H11" i="29"/>
  <c r="H10" i="29"/>
  <c r="D10" i="29"/>
  <c r="H9" i="29"/>
  <c r="D9" i="29"/>
  <c r="H8" i="29"/>
  <c r="D8" i="29"/>
  <c r="H7" i="29"/>
  <c r="H15" i="29" s="1"/>
  <c r="D7" i="29"/>
  <c r="J17" i="24"/>
  <c r="L9" i="24"/>
  <c r="J32" i="25"/>
  <c r="G32" i="25"/>
  <c r="N29" i="25"/>
  <c r="N28" i="25"/>
  <c r="N27" i="25"/>
  <c r="K19" i="25"/>
  <c r="I19" i="25"/>
  <c r="H19" i="25"/>
  <c r="G19" i="25"/>
  <c r="F19" i="25"/>
  <c r="D19" i="25"/>
  <c r="E19" i="25" s="1"/>
  <c r="J15" i="25"/>
  <c r="E15" i="25"/>
  <c r="J14" i="25"/>
  <c r="E14" i="25"/>
  <c r="J13" i="25"/>
  <c r="E13" i="25"/>
  <c r="E9" i="25"/>
  <c r="M9" i="25" s="1"/>
  <c r="I16" i="31"/>
  <c r="H16" i="31"/>
  <c r="G16" i="31"/>
  <c r="J15" i="31"/>
  <c r="J13" i="31"/>
  <c r="J12" i="31"/>
  <c r="J16" i="31" s="1"/>
  <c r="W52" i="13"/>
  <c r="V52" i="13"/>
  <c r="T52" i="13"/>
  <c r="K20" i="15" s="1"/>
  <c r="N20" i="15" s="1"/>
  <c r="S52" i="13"/>
  <c r="Q52" i="13"/>
  <c r="O52" i="13"/>
  <c r="K24" i="15" s="1"/>
  <c r="N24" i="15" s="1"/>
  <c r="N52" i="13"/>
  <c r="K23" i="15" s="1"/>
  <c r="N23" i="15" s="1"/>
  <c r="D52" i="13"/>
  <c r="K9" i="15" s="1"/>
  <c r="N9" i="15" s="1"/>
  <c r="U8" i="13"/>
  <c r="P8" i="13"/>
  <c r="P52" i="13" s="1"/>
  <c r="V29" i="10"/>
  <c r="T29" i="10"/>
  <c r="J20" i="15" s="1"/>
  <c r="M20" i="15" s="1"/>
  <c r="S29" i="10"/>
  <c r="J10" i="15" s="1"/>
  <c r="M10" i="15" s="1"/>
  <c r="Q29" i="10"/>
  <c r="O29" i="10"/>
  <c r="J24" i="15" s="1"/>
  <c r="M24" i="15" s="1"/>
  <c r="N29" i="10"/>
  <c r="J23" i="15" s="1"/>
  <c r="M23" i="15" s="1"/>
  <c r="M29" i="10"/>
  <c r="J22" i="15" s="1"/>
  <c r="U28" i="10"/>
  <c r="W28" i="10" s="1"/>
  <c r="P28" i="10"/>
  <c r="U27" i="10"/>
  <c r="W27" i="10" s="1"/>
  <c r="P27" i="10"/>
  <c r="U26" i="10"/>
  <c r="W26" i="10" s="1"/>
  <c r="P26" i="10"/>
  <c r="U25" i="10"/>
  <c r="W25" i="10" s="1"/>
  <c r="P25" i="10"/>
  <c r="U24" i="10"/>
  <c r="W24" i="10" s="1"/>
  <c r="P24" i="10"/>
  <c r="U23" i="10"/>
  <c r="W23" i="10" s="1"/>
  <c r="P23" i="10"/>
  <c r="U22" i="10"/>
  <c r="W22" i="10" s="1"/>
  <c r="P22" i="10"/>
  <c r="U21" i="10"/>
  <c r="W21" i="10" s="1"/>
  <c r="P21" i="10"/>
  <c r="U20" i="10"/>
  <c r="W20" i="10" s="1"/>
  <c r="P20" i="10"/>
  <c r="U19" i="10"/>
  <c r="W19" i="10" s="1"/>
  <c r="P19" i="10"/>
  <c r="U18" i="10"/>
  <c r="W18" i="10" s="1"/>
  <c r="P18" i="10"/>
  <c r="U17" i="10"/>
  <c r="W17" i="10" s="1"/>
  <c r="P17" i="10"/>
  <c r="U16" i="10"/>
  <c r="W16" i="10" s="1"/>
  <c r="P16" i="10"/>
  <c r="U15" i="10"/>
  <c r="W15" i="10" s="1"/>
  <c r="P15" i="10"/>
  <c r="U14" i="10"/>
  <c r="W14" i="10" s="1"/>
  <c r="P14" i="10"/>
  <c r="U13" i="10"/>
  <c r="W13" i="10" s="1"/>
  <c r="P13" i="10"/>
  <c r="U12" i="10"/>
  <c r="W12" i="10" s="1"/>
  <c r="P12" i="10"/>
  <c r="U11" i="10"/>
  <c r="W11" i="10" s="1"/>
  <c r="P11" i="10"/>
  <c r="U10" i="10"/>
  <c r="W10" i="10" s="1"/>
  <c r="P10" i="10"/>
  <c r="U9" i="10"/>
  <c r="P9" i="10"/>
  <c r="P29" i="10" s="1"/>
  <c r="T27" i="9"/>
  <c r="R27" i="9"/>
  <c r="Q27" i="9"/>
  <c r="O27" i="9"/>
  <c r="N27" i="9"/>
  <c r="M27" i="9"/>
  <c r="U26" i="9"/>
  <c r="V26" i="9" s="1"/>
  <c r="U25" i="9"/>
  <c r="V25" i="9" s="1"/>
  <c r="U24" i="9"/>
  <c r="V24" i="9" s="1"/>
  <c r="U23" i="9"/>
  <c r="V23" i="9" s="1"/>
  <c r="U22" i="9"/>
  <c r="V22" i="9" s="1"/>
  <c r="U20" i="9"/>
  <c r="V20" i="9" s="1"/>
  <c r="U19" i="9"/>
  <c r="V19" i="9" s="1"/>
  <c r="U18" i="9"/>
  <c r="V18" i="9" s="1"/>
  <c r="U17" i="9"/>
  <c r="V17" i="9" s="1"/>
  <c r="U16" i="9"/>
  <c r="V16" i="9" s="1"/>
  <c r="U15" i="9"/>
  <c r="V15" i="9" s="1"/>
  <c r="U14" i="9"/>
  <c r="V14" i="9" s="1"/>
  <c r="U13" i="9"/>
  <c r="V13" i="9" s="1"/>
  <c r="U12" i="9"/>
  <c r="V12" i="9" s="1"/>
  <c r="U11" i="9"/>
  <c r="V11" i="9" s="1"/>
  <c r="U10" i="9"/>
  <c r="V10" i="9" s="1"/>
  <c r="U9" i="9"/>
  <c r="O33" i="15"/>
  <c r="M35" i="15"/>
  <c r="E16" i="15"/>
  <c r="D16" i="15"/>
  <c r="G10" i="15"/>
  <c r="E10" i="15"/>
  <c r="E26" i="15" s="1"/>
  <c r="G25" i="15"/>
  <c r="D9" i="15"/>
  <c r="D25" i="15" s="1"/>
  <c r="H76" i="29" l="1"/>
  <c r="G77" i="29"/>
  <c r="F77" i="29"/>
  <c r="E29" i="29"/>
  <c r="E77" i="29" s="1"/>
  <c r="H32" i="29"/>
  <c r="D15" i="29"/>
  <c r="D77" i="29" s="1"/>
  <c r="M22" i="15"/>
  <c r="J25" i="15"/>
  <c r="M25" i="15" s="1"/>
  <c r="D10" i="23"/>
  <c r="H31" i="29"/>
  <c r="H51" i="29" s="1"/>
  <c r="O22" i="15"/>
  <c r="K25" i="15"/>
  <c r="N25" i="15" s="1"/>
  <c r="K10" i="15"/>
  <c r="N10" i="15" s="1"/>
  <c r="U52" i="13"/>
  <c r="X8" i="13"/>
  <c r="X52" i="13" s="1"/>
  <c r="K15" i="15"/>
  <c r="J15" i="15"/>
  <c r="U29" i="10"/>
  <c r="W9" i="10"/>
  <c r="W29" i="10" s="1"/>
  <c r="O20" i="15" s="1"/>
  <c r="U27" i="9"/>
  <c r="J19" i="25"/>
  <c r="V9" i="9"/>
  <c r="V27" i="9" s="1"/>
  <c r="I25" i="15"/>
  <c r="G26" i="15"/>
  <c r="G27" i="15" s="1"/>
  <c r="I10" i="15"/>
  <c r="E25" i="15"/>
  <c r="E27" i="15" s="1"/>
  <c r="F16" i="15"/>
  <c r="L16" i="15" s="1"/>
  <c r="P27" i="9"/>
  <c r="D27" i="15"/>
  <c r="M13" i="25"/>
  <c r="M14" i="25"/>
  <c r="M15" i="25"/>
  <c r="N32" i="25"/>
  <c r="M19" i="25"/>
  <c r="I35" i="15"/>
  <c r="N35" i="15"/>
  <c r="O34" i="15"/>
  <c r="F9" i="15"/>
  <c r="I9" i="15"/>
  <c r="O32" i="15"/>
  <c r="F10" i="15"/>
  <c r="F26" i="15" s="1"/>
  <c r="H77" i="29" l="1"/>
  <c r="J74" i="29" s="1"/>
  <c r="K26" i="15"/>
  <c r="N26" i="15" s="1"/>
  <c r="N15" i="15"/>
  <c r="O23" i="15"/>
  <c r="J26" i="15"/>
  <c r="M15" i="15"/>
  <c r="O15" i="15" s="1"/>
  <c r="O13" i="15"/>
  <c r="F25" i="15"/>
  <c r="L9" i="15"/>
  <c r="L25" i="15" s="1"/>
  <c r="F27" i="15"/>
  <c r="A28" i="15" s="1"/>
  <c r="L10" i="15"/>
  <c r="L26" i="15" s="1"/>
  <c r="I26" i="15"/>
  <c r="I27" i="15" s="1"/>
  <c r="O16" i="15"/>
  <c r="O35" i="15"/>
  <c r="O10" i="15"/>
  <c r="K27" i="15" l="1"/>
  <c r="N27" i="15" s="1"/>
  <c r="O26" i="15"/>
  <c r="C10" i="23" s="1"/>
  <c r="J27" i="15"/>
  <c r="M27" i="15" s="1"/>
  <c r="M26" i="15"/>
  <c r="L27" i="15"/>
  <c r="O24" i="15"/>
  <c r="O9" i="15"/>
  <c r="O25" i="15" l="1"/>
  <c r="B10" i="23" s="1"/>
  <c r="F10" i="23" l="1"/>
  <c r="O27" i="15"/>
</calcChain>
</file>

<file path=xl/sharedStrings.xml><?xml version="1.0" encoding="utf-8"?>
<sst xmlns="http://schemas.openxmlformats.org/spreadsheetml/2006/main" count="589" uniqueCount="331">
  <si>
    <t>« ارقام به ميليون ريال »</t>
  </si>
  <si>
    <t xml:space="preserve">جمع </t>
  </si>
  <si>
    <t>عمومي</t>
  </si>
  <si>
    <t>جمع</t>
  </si>
  <si>
    <t xml:space="preserve">عنوان برنامه </t>
  </si>
  <si>
    <t xml:space="preserve">جمع كل </t>
  </si>
  <si>
    <t>تاريخ و امضاء</t>
  </si>
  <si>
    <t>جمع كل</t>
  </si>
  <si>
    <t>شرح</t>
  </si>
  <si>
    <t xml:space="preserve">فعاليت </t>
  </si>
  <si>
    <t>پرداخت حقوق و مزاياي كاركنان رسمي و پيماني هيئت علمي</t>
  </si>
  <si>
    <t>پرداخت عيدي كاركنان رسمي و پيماني هيئت علمي</t>
  </si>
  <si>
    <t>پرداخت حقوق و مزاياي كاركنان رسمي و پيماني غير هيئت علمي</t>
  </si>
  <si>
    <t>پرداخت عيدي كاركنان رسمي و پيماني غير هيئت علمي</t>
  </si>
  <si>
    <t>پرداخت بيمه تأمين اجتماعي كاركنان پيماني هيئت علمي</t>
  </si>
  <si>
    <t>پرداخت بيمه خدمات درماني كاركنان رسمي هيئت علمي - 2% سهم كارفرما</t>
  </si>
  <si>
    <t>پرداخت بيمه تأمين اجتماعي كاركنان پيماني غير هيئت علمي</t>
  </si>
  <si>
    <t>پرداخت بيمه خدمات درماني كاركنان رسمي غير هيئت علمي - 2% سهم كارفرما</t>
  </si>
  <si>
    <t xml:space="preserve">پرداخت جيره غير نقدي </t>
  </si>
  <si>
    <t>پرداخت  محروميت از مطب كاركنان غير هيئت علمي</t>
  </si>
  <si>
    <t xml:space="preserve"> پرداخت بيمه تامين اجتماعي اضافه كار </t>
  </si>
  <si>
    <t xml:space="preserve">پرداخت كمك هزينه مسكن </t>
  </si>
  <si>
    <t xml:space="preserve">پرداخت كمك هزينه آموزش ضمن خدمت </t>
  </si>
  <si>
    <t>پرداخت هزينه هاي انرژي (آب و برق و سوخت وگاز و...)</t>
  </si>
  <si>
    <t xml:space="preserve">پرداخت هزينه هاي تعمير و نگهداري </t>
  </si>
  <si>
    <t>رسمي</t>
  </si>
  <si>
    <t>پيماني</t>
  </si>
  <si>
    <t xml:space="preserve"> كاركنان غير هيات علمي </t>
  </si>
  <si>
    <t>طرحي</t>
  </si>
  <si>
    <t>تعداد</t>
  </si>
  <si>
    <t>پيش بيني بازنشستگان</t>
  </si>
  <si>
    <t>منبع اعتبار</t>
  </si>
  <si>
    <t>اختصاصي</t>
  </si>
  <si>
    <t xml:space="preserve">ساير منابع </t>
  </si>
  <si>
    <t xml:space="preserve">پيماني </t>
  </si>
  <si>
    <t xml:space="preserve">پرداخت هزينه پايان نامه هاي دانشجوئي </t>
  </si>
  <si>
    <t xml:space="preserve">پرداخت حق التدريس </t>
  </si>
  <si>
    <t xml:space="preserve">كل </t>
  </si>
  <si>
    <t xml:space="preserve">جمع كل اعتبار </t>
  </si>
  <si>
    <t xml:space="preserve">پرداخت بيمه مكمل جانبازان و خانواده ايثارگران </t>
  </si>
  <si>
    <t xml:space="preserve">پرداخت هزينه درمان  جانبازان </t>
  </si>
  <si>
    <t xml:space="preserve"> واگذاري  اموراياب و ذهاب </t>
  </si>
  <si>
    <t xml:space="preserve">واگذاري امور تغذيه </t>
  </si>
  <si>
    <t xml:space="preserve">واگذاري نگهداري تاسيسات </t>
  </si>
  <si>
    <t xml:space="preserve">واگذاري ساير امور بصورت قراردادي حجمي </t>
  </si>
  <si>
    <t xml:space="preserve">پرداخت هزينه بنزين خودرو هاي سواري </t>
  </si>
  <si>
    <t xml:space="preserve">پرداخت هزينه گازوئيل ژنراتورهاي  اضطراري </t>
  </si>
  <si>
    <t xml:space="preserve">پرداخت هزينه هاي تلفن و ارتباطات  و اينترنت </t>
  </si>
  <si>
    <t xml:space="preserve">پرداخت هزينه هاي حمل و نقل </t>
  </si>
  <si>
    <t xml:space="preserve"> خريدملزومات مصرفي  اداري </t>
  </si>
  <si>
    <t xml:space="preserve">خريد  مواد مصرفي پزشكي و آزمايشگاهي </t>
  </si>
  <si>
    <t xml:space="preserve">خريد مواد شوينده </t>
  </si>
  <si>
    <t xml:space="preserve">خريد ملزومات تاسيساتي و ساختماني </t>
  </si>
  <si>
    <t xml:space="preserve">پرداخت اجاره </t>
  </si>
  <si>
    <t xml:space="preserve">تامين تجهيزات آموزشي و كمك آموزشي </t>
  </si>
  <si>
    <t xml:space="preserve">خريد كتب ، مجلات و نشريات </t>
  </si>
  <si>
    <t xml:space="preserve">چاپ كتب و انتشار مجله </t>
  </si>
  <si>
    <t xml:space="preserve">پرداخت هزينه هاي تاكسي سرويس  </t>
  </si>
  <si>
    <t>پرداخت عوارض شهرداري ، بيمه خودروها و ساختمانهاو....</t>
  </si>
  <si>
    <t>پرداخت هزينه هاي ثبت ، حق الوكاله ،بانكي ، و.....</t>
  </si>
  <si>
    <t>ساير هزينه هاي پرسنلي</t>
  </si>
  <si>
    <t xml:space="preserve">ساير هزينه ها </t>
  </si>
  <si>
    <t>كاركنان هيئت علمي</t>
  </si>
  <si>
    <t>كاركنان غير هيئت علمي</t>
  </si>
  <si>
    <t>مصارف</t>
  </si>
  <si>
    <t xml:space="preserve">تامين تجهيزات آزمايشگاهي </t>
  </si>
  <si>
    <t>جمع تملك دارائيهاي سرمايه اي</t>
  </si>
  <si>
    <t xml:space="preserve">درآمد اختصاصي </t>
  </si>
  <si>
    <t>منابع اعتباري</t>
  </si>
  <si>
    <t>تعميرات اساسي</t>
  </si>
  <si>
    <t xml:space="preserve">مصارف </t>
  </si>
  <si>
    <t>پرداخت حقوق و مزاياي كاركنان طرحي هیئت علمی</t>
  </si>
  <si>
    <t>پرداخت حقوق و مزاياي كاركنان طرحي غیرهیئت علمی</t>
  </si>
  <si>
    <t>ماموریت کارکنان</t>
  </si>
  <si>
    <t>پرداخت اضافه كار (رسمی ، پیمانی ،طرحی)</t>
  </si>
  <si>
    <t>پرداخت اضافه کار کارکنان قراردادی</t>
  </si>
  <si>
    <t>پرداخت بیمه تامین اجتماعی اضافه کارکارکنان قراردادی</t>
  </si>
  <si>
    <t>پرداخت  تمام وقتی  كاركنان  هيئت علمي</t>
  </si>
  <si>
    <t xml:space="preserve"> مجموع  اعتبارات </t>
  </si>
  <si>
    <t>« مبالغ به ميليون ريال »</t>
  </si>
  <si>
    <t>اعتبارات عمومي</t>
  </si>
  <si>
    <t>پرداخت پاداش روز كارمند ، پرستار و پزشك و...</t>
  </si>
  <si>
    <t>پرداخت بيمه تامين اجتماعي كاركنان طرحی هيئت علمي</t>
  </si>
  <si>
    <t xml:space="preserve">پرداخت كمك هزينه غذاي غير علمي </t>
  </si>
  <si>
    <t xml:space="preserve">پرداخت كمك هزينه غذا ي علمي </t>
  </si>
  <si>
    <t xml:space="preserve">پرداخت عیدی کارکنان طرحی هيئت علمی </t>
  </si>
  <si>
    <t>پرداخت عیدی کارکنان طرحی غیر هيئت  علمی</t>
  </si>
  <si>
    <t>تاريخ وامضاء</t>
  </si>
  <si>
    <t>جمع حقوق ومزاياي مستمر( دراختيار وزارت دارائي)</t>
  </si>
  <si>
    <t>كارداني</t>
  </si>
  <si>
    <t>كارشناسي ارشد</t>
  </si>
  <si>
    <t>MPH</t>
  </si>
  <si>
    <t>دكتراي حرفه اي</t>
  </si>
  <si>
    <t>تخصص</t>
  </si>
  <si>
    <t>PHD</t>
  </si>
  <si>
    <t>دكتراي فوق تخصصي</t>
  </si>
  <si>
    <t>فلوشيب</t>
  </si>
  <si>
    <t>معاون آموزشــي</t>
  </si>
  <si>
    <t>پرداخت حقوق ومزاياي پرسنل قراردادي</t>
  </si>
  <si>
    <t>پرداخت بيمه تامين اجتماعي پرسنل قراردادي</t>
  </si>
  <si>
    <t>پرداخت عیدی پرسنل قراردادي</t>
  </si>
  <si>
    <t xml:space="preserve">شركتيهاي تبديل وضعيت شده تاسياتي </t>
  </si>
  <si>
    <t>پرداخت حقوق و مزاياي كاركنان خريد خدمت</t>
  </si>
  <si>
    <t>پرداخت بيمه تامين اجتماعي كاركنان خريد خدمت</t>
  </si>
  <si>
    <t>پرداخت كمك هزينه تحصيلي (شامل سال جاري و سنوات قبل)</t>
  </si>
  <si>
    <t xml:space="preserve">       تاريخ وامضاء</t>
  </si>
  <si>
    <t>پرداخت بيمه تامين اجتماعي كاركنان غيرهيئت علمي</t>
  </si>
  <si>
    <t>پرداخت عيدي كاركنان خريد خدمت</t>
  </si>
  <si>
    <t>جبران زحمات کارکنان(1)</t>
  </si>
  <si>
    <t xml:space="preserve">شرح </t>
  </si>
  <si>
    <t xml:space="preserve">طرحي / ضريب K/ تعهدي </t>
  </si>
  <si>
    <t>ساير هزينه هاي سرباري (1)</t>
  </si>
  <si>
    <t>كارشناسي</t>
  </si>
  <si>
    <t xml:space="preserve"> تامين اعتبار ازدرآمد اختصاصي </t>
  </si>
  <si>
    <t xml:space="preserve">جمع كل منابع عمومي و درآمد اختصاصي </t>
  </si>
  <si>
    <t xml:space="preserve">پرداخت كمك هزينه مهد كودك ، فوت و ازدواج ، كمك به حساب پس انداز كار كنان ، بيمه عمر ، بيمه مكمل ، جوايز دانش آموزي ، كمك هزينه ورزشي </t>
  </si>
  <si>
    <t>تاریخ وامضاء</t>
  </si>
  <si>
    <t>جمع کل</t>
  </si>
  <si>
    <t>فعالیت</t>
  </si>
  <si>
    <t xml:space="preserve">جاری </t>
  </si>
  <si>
    <t>اختصاصی</t>
  </si>
  <si>
    <t>ابلاغی ومانده مصرف نشده</t>
  </si>
  <si>
    <t>سایر منابع</t>
  </si>
  <si>
    <t>هزینه های دانشجويان</t>
  </si>
  <si>
    <t>سایر</t>
  </si>
  <si>
    <t>خريد موادشوینده</t>
  </si>
  <si>
    <t>پاداش بازنشستگی</t>
  </si>
  <si>
    <t>سایر پرداخت های بازنشستگان</t>
  </si>
  <si>
    <t>عملکرد سال 1391 دانشکده داروسازی</t>
  </si>
  <si>
    <t xml:space="preserve">  معاون توسعه مديريت وبرنامه ريزي منابع</t>
  </si>
  <si>
    <t xml:space="preserve">             معاون توسعه مديريت وبرنامه ريزي منابع</t>
  </si>
  <si>
    <t>مديريت برنامه ريزي منابع مالي، بودجه و پايش عملكرد</t>
  </si>
  <si>
    <t xml:space="preserve">رئيس دانشكده  </t>
  </si>
  <si>
    <t xml:space="preserve">فرم شماره 7 : اطلاعات نيروي انساني </t>
  </si>
  <si>
    <t xml:space="preserve">فرم شماره 8 : اطلاعات دانشجويان </t>
  </si>
  <si>
    <t xml:space="preserve">پرداخت كمك هزينه غذا ي اعضای هیئت علمي </t>
  </si>
  <si>
    <t xml:space="preserve">پرداخت كمك هزينه غذاي کارکنان  غير هیئت علمي </t>
  </si>
  <si>
    <t xml:space="preserve">پرداخت كمك هزينه مهد كودك ، فوت و ازدواج ، كمك به حساب پس انداز كار كنان ، بيمه عمر ، بيمه مكمل ، سایر کمکهای رفاهی </t>
  </si>
  <si>
    <t xml:space="preserve">پرداخت هزينه  های حمل و نقل </t>
  </si>
  <si>
    <t xml:space="preserve">نیروهای ورودی </t>
  </si>
  <si>
    <t xml:space="preserve">نيروهاي خروجی </t>
  </si>
  <si>
    <t>تاریخ و امضاء</t>
  </si>
  <si>
    <t xml:space="preserve">تعداد دستیاران مشمول دریافت کمک هزینه تحصیلی </t>
  </si>
  <si>
    <t>مديريت برنامه ريزي ، بودجه و پايش عملكرد</t>
  </si>
  <si>
    <t>مديريت برنامه ريزي، بودجه و پايش عملكرد</t>
  </si>
  <si>
    <t xml:space="preserve">مدیریت برنامه ریزی ، بودجه  و پایش عملکرد </t>
  </si>
  <si>
    <t xml:space="preserve">فرم شماره 6 : بودجه ریزی بر مبنای عملکرد </t>
  </si>
  <si>
    <t xml:space="preserve">مدیریت برنامه ریزی ، بودجه و پایش عملکرد </t>
  </si>
  <si>
    <t>ردیف</t>
  </si>
  <si>
    <t>هزینه های عملیاتی</t>
  </si>
  <si>
    <t xml:space="preserve">فرم شماره 1 : مجموع اعتبارات به تفکیک برنامه و منبع اعتبار </t>
  </si>
  <si>
    <t xml:space="preserve">مبلغ </t>
  </si>
  <si>
    <t xml:space="preserve">سقف تبصره 3ماده 14آئین نامه مالی و معاملاتی </t>
  </si>
  <si>
    <t xml:space="preserve">با تشخیص رئیس دانشگاه </t>
  </si>
  <si>
    <t>بدهی واحد از محل کمکهای پرداختی ستاد دانشگاه</t>
  </si>
  <si>
    <t xml:space="preserve">ردیف </t>
  </si>
  <si>
    <t xml:space="preserve"> درآمد اختصاصي</t>
  </si>
  <si>
    <t xml:space="preserve">عمومی - هزینه ای </t>
  </si>
  <si>
    <t xml:space="preserve">فرم 3:سایر هزینه های پرسنلی </t>
  </si>
  <si>
    <t xml:space="preserve">فرم 2: حقوق و مزایای مستمر </t>
  </si>
  <si>
    <t xml:space="preserve">ارقام به میلیون ریال </t>
  </si>
  <si>
    <t xml:space="preserve">فرم شماره 4 : سایر هزینه ها </t>
  </si>
  <si>
    <t xml:space="preserve">فرم شماره 5 : تملك دارائيهاي سرمايه اي / افزایش دارائیهای ثابت ( جاری و غیر جاری ) </t>
  </si>
  <si>
    <t>برنامه  /طرح</t>
  </si>
  <si>
    <t>متراژ / تعداد</t>
  </si>
  <si>
    <t xml:space="preserve">تعداد دانشجویان شهریه پرداز </t>
  </si>
  <si>
    <t xml:space="preserve">شبانه </t>
  </si>
  <si>
    <t>بین الملل</t>
  </si>
  <si>
    <t xml:space="preserve">ظرفیت مازاد </t>
  </si>
  <si>
    <t>جمع شهریه پرداز</t>
  </si>
  <si>
    <t xml:space="preserve"> الف- بخش هزینه ای </t>
  </si>
  <si>
    <t>آرم دانشگاه</t>
  </si>
  <si>
    <t>مدیر بودجه</t>
  </si>
  <si>
    <t>مدیر مالی</t>
  </si>
  <si>
    <t>تملك دارائي هاي سرمايه اي/ افزایش دارائیها (جاری و غیر جاری)</t>
  </si>
  <si>
    <t>اعتبارات و هزينه تملك دارائيهاي سرمايه اي / افزایش دارائیها ( جاری و غیر جاری)</t>
  </si>
  <si>
    <t>عمومی</t>
  </si>
  <si>
    <t>رئیس امور مالی واحد</t>
  </si>
  <si>
    <t xml:space="preserve">حقوق و مزاياي مستمر كاركنان </t>
  </si>
  <si>
    <t xml:space="preserve">حقوق و مزاياي مستمر كاركنان رسمی و پیمانی </t>
  </si>
  <si>
    <t>حقوق و مزاياي مستمر كاركنان سایر</t>
  </si>
  <si>
    <t>پرداخت  محروميت از مطب كاركنان  هيئت علمي</t>
  </si>
  <si>
    <t>پرداخت  محروميت از مطب كاركنان  غیر هيئت علمي</t>
  </si>
  <si>
    <t>سایر هزینه های پرسنلی</t>
  </si>
  <si>
    <t>رسمی بیمه ای</t>
  </si>
  <si>
    <t xml:space="preserve">شرکتی  </t>
  </si>
  <si>
    <t>پرداخت بيمه تأمين اجتماعي و حدمات درمانی كاركنان رسمی و پيماني هيئت علمي</t>
  </si>
  <si>
    <t>پرداخت بيمه تأمين اجتماعي  و خدمات درمانی كاركنان پيماني غير هيئت علمي</t>
  </si>
  <si>
    <t>مامموریت کارکنان</t>
  </si>
  <si>
    <t>پاداش پایان خدمت</t>
  </si>
  <si>
    <t>بازخرید مرخصی</t>
  </si>
  <si>
    <t>ذخیره سنوات و بازخرید مرخصی پرسنل قراردادی</t>
  </si>
  <si>
    <t>پرداخت حقوق و مزایای سایر کارکنان</t>
  </si>
  <si>
    <t>پرداخت عیدی سایر کارکنان</t>
  </si>
  <si>
    <t>پرداخت بیمه تامین اجتماعی کارکنان</t>
  </si>
  <si>
    <t>پرداخت حقوق و مزاياي كاركنان طرحي و ضریب کا هیئت علمی</t>
  </si>
  <si>
    <t xml:space="preserve">پرداخت عیدی کارکنان طرحی  و ضریب کاهيئت علمی </t>
  </si>
  <si>
    <t>پرداخت بيمه تامين اجتماعي كاركنان طرحی و ضریب کا هيئت علمي</t>
  </si>
  <si>
    <t>سایر پرسنل ( روزمزد ، تابع قانون کار و....)</t>
  </si>
  <si>
    <t>پرداخت حق التدریس هیئت علمی وغیر هئیت علمی</t>
  </si>
  <si>
    <t xml:space="preserve">پرداخت كمك هزينه تحصيلي  اینترن ورزیدنت </t>
  </si>
  <si>
    <t>شماره طبقه بندی/برنامه و فعالیت / خدمت</t>
  </si>
  <si>
    <t>عنوان برنامه و فعالیت / خدمت</t>
  </si>
  <si>
    <t>سهم واحد مجری از اجرای برنامه و فعالیت/ خدمت</t>
  </si>
  <si>
    <t>هدف کمی</t>
  </si>
  <si>
    <t>بهای تمام شده</t>
  </si>
  <si>
    <t>سنجه  عملکرد</t>
  </si>
  <si>
    <t>مقدار</t>
  </si>
  <si>
    <t>هزینه عمومی</t>
  </si>
  <si>
    <t>متفرقه</t>
  </si>
  <si>
    <t>کد برنامه</t>
  </si>
  <si>
    <t xml:space="preserve">تعداد دانشجو </t>
  </si>
  <si>
    <t>پرداخت اضافه كار (رسمی ، پیمانی ،طرحی و قراردادی )</t>
  </si>
  <si>
    <t>هزینه های مطالعاتی و تحقیقاتی</t>
  </si>
  <si>
    <t>برنامه / فعالیت</t>
  </si>
  <si>
    <t>جمع حقوق و مزایای پرسنل</t>
  </si>
  <si>
    <t xml:space="preserve">تامين اعتبار از منابع عمومي  </t>
  </si>
  <si>
    <t>سایر هزینه ها</t>
  </si>
  <si>
    <t>قراردادتبصره 3</t>
  </si>
  <si>
    <t>قراردادی تبصره 4</t>
  </si>
  <si>
    <t>از محل 1 تا 3 درصد مجوز هیات امنا برای آموزش</t>
  </si>
  <si>
    <t>دانشگاه علوم پزشكي و خدمات بهداشتي درماني استان کرمانشاه</t>
  </si>
  <si>
    <t>رديف دستگاه  : 124800</t>
  </si>
  <si>
    <t>نام واحد:</t>
  </si>
  <si>
    <t xml:space="preserve">دانشگاه علوم پزشكي و خدمات بهداشتي درماني استان کرمانشاه       </t>
  </si>
  <si>
    <t>ردیفهای ابلاغی</t>
  </si>
  <si>
    <t>رئیس واحد</t>
  </si>
  <si>
    <t>معاون توسعه مدیریت و منابع</t>
  </si>
  <si>
    <t>ارائه خدمات بهداشتی</t>
  </si>
  <si>
    <t>ارتقاء و بهبود کیفیت خدمات بهداشتی</t>
  </si>
  <si>
    <t>ارائه خدمات درمانی</t>
  </si>
  <si>
    <t>توسعه پایگاهها و ناوگان اورژانس و ارائه خدمات فوریتهای پزشکی و پیش بیمارستانی</t>
  </si>
  <si>
    <t>تامین دارو واکسن</t>
  </si>
  <si>
    <t>ارتقاء و بهبود کیفیت خدمات درمانی</t>
  </si>
  <si>
    <t>تکمیل پرونده الکترونیک سلامت و راهبری نظام ارجاع واجرای پزشک خانواده</t>
  </si>
  <si>
    <t>تولید وارائه کالا و خدمات علمی،تخصصی</t>
  </si>
  <si>
    <t>آموزش نیروی انسانی متخصص</t>
  </si>
  <si>
    <t>ارائه خدمات رفاهی فرهنگی،ورزشی و فوق برنامه دانشجویان</t>
  </si>
  <si>
    <t>پژوهش های علمی</t>
  </si>
  <si>
    <t>پژوهش های کاربردی و تقاضامحور</t>
  </si>
  <si>
    <t>پژوهش های علمی،فناوری و فن آفرینی</t>
  </si>
  <si>
    <t>رئیس امورمالی واحد</t>
  </si>
  <si>
    <t xml:space="preserve"> ارائه خدمات فوریتهای پزشکی و پیش بیمارستانی</t>
  </si>
  <si>
    <t xml:space="preserve">                                                        نام واحد:</t>
  </si>
  <si>
    <t>معاون توسعه مدیریت ومنابع</t>
  </si>
  <si>
    <t xml:space="preserve">نام واحد  : </t>
  </si>
  <si>
    <t xml:space="preserve">عنوان دستگاه : دانشگاه علوم پزشكي و خدمات بهداشتي درماني استان کرمانشاه  </t>
  </si>
  <si>
    <t xml:space="preserve">رئیس واحد
</t>
  </si>
  <si>
    <t>تکمیل پرونده الکترونیک سلامت و
 راهبری نظام ارجاع واجرای پزشک خانواده</t>
  </si>
  <si>
    <t>ارائه خدمات رفاهی فرهنگی،ورزشی 
و فوق برنامه دانشجویان</t>
  </si>
  <si>
    <t xml:space="preserve"> ارائه خدمات فوریتهای پزشکی 
و پیش بیمارستانی</t>
  </si>
  <si>
    <t xml:space="preserve">عنوان دستگاه : دانشگاه علوم پزشكي و خدمات بهداشتي درماني  استان  کرمانشاه        </t>
  </si>
  <si>
    <t>نام واحد :</t>
  </si>
  <si>
    <t>تعمیرات اساسی بیمارستانها</t>
  </si>
  <si>
    <t>تامين فضاهای آموزشی و کمک اموزشی</t>
  </si>
  <si>
    <t>بهبود استاندارد تجهیزات بیمارستانها</t>
  </si>
  <si>
    <t xml:space="preserve">تعمیرات اساسی و تامین تجهیزات و ماشین آلات </t>
  </si>
  <si>
    <t xml:space="preserve">عنوان دستگاه : دانشگاه علوم پزشكي و خدمات بهداشتي درماني  استان    کرمانشاه       </t>
  </si>
  <si>
    <t xml:space="preserve">نام واحد  :  </t>
  </si>
  <si>
    <t xml:space="preserve">عنوان دستگاه : دانشگاه علوم پزشكي وخدمات بهداشتي درماني  استان کرمانشاه </t>
  </si>
  <si>
    <t xml:space="preserve">رئیس واحد  </t>
  </si>
  <si>
    <t>مدیرمالی</t>
  </si>
  <si>
    <t>رئيس واحد</t>
  </si>
  <si>
    <t>مدیر منابع انسانی دانشگاه</t>
  </si>
  <si>
    <t xml:space="preserve">                  معاونت توسعه مديريت و برنامه ريزي منابع </t>
  </si>
  <si>
    <t>کمک هزینه ایاب و ذهاب</t>
  </si>
  <si>
    <t>کارانه پزشکان</t>
  </si>
  <si>
    <t>کارانه کارکنان</t>
  </si>
  <si>
    <t>حق مدیریت</t>
  </si>
  <si>
    <t xml:space="preserve">خريدوچاپ كتب ، مجلات و نشريات ؛ تصویربرداری وتبلیغات </t>
  </si>
  <si>
    <t>واگذاری امور ایاب و ذهاب</t>
  </si>
  <si>
    <t>واگذاری امور تغذیه</t>
  </si>
  <si>
    <t xml:space="preserve">قرارداد حفظ و نگهداشت تجهیزات پزشکی </t>
  </si>
  <si>
    <t>واگذاری نگهداری تاسیسات ،آسانسور</t>
  </si>
  <si>
    <t>قرارداد مدیریت ،تعمیرات و قطعات رایانه ها و شبکه ها</t>
  </si>
  <si>
    <t>قرارداد ماده88</t>
  </si>
  <si>
    <t>خرید خدمات پرستاری</t>
  </si>
  <si>
    <t>خرید خدمات پشتیبانی</t>
  </si>
  <si>
    <t>واگذاری پایگاههای سلامت</t>
  </si>
  <si>
    <t>هزینه های انرژی آب</t>
  </si>
  <si>
    <t>هزینه های انرژی برق</t>
  </si>
  <si>
    <t>هزینه های انرژی گاز</t>
  </si>
  <si>
    <t>هزینه بنزین خودروهای سواری</t>
  </si>
  <si>
    <t>هزینه گازوئیل ژنراتورهای اضطراری</t>
  </si>
  <si>
    <t>خرید دارو</t>
  </si>
  <si>
    <t>دیون</t>
  </si>
  <si>
    <t>خرید لباس پوشاک پارچه و ملحفه</t>
  </si>
  <si>
    <t>خرید موادغذایی</t>
  </si>
  <si>
    <t>لوازم حفاظت فردی بخش درمان-کوید19</t>
  </si>
  <si>
    <t>جبران کسری درآمد بیمارستانهای درگیر کرونا</t>
  </si>
  <si>
    <t>کیت آزمایشگاهی شناسایی موارد مثبت بخش درمان</t>
  </si>
  <si>
    <t>دارو- مرتبط با کوید19-بخش درمان</t>
  </si>
  <si>
    <t>ملزومات مصرفی و مواد ضدعفونی کننده بخش درمان-کوید19</t>
  </si>
  <si>
    <t>لوازم حفاظت فردی بخش بهداشت-کوید19</t>
  </si>
  <si>
    <t>ملزومات مصرفی و مواد ضدعفونی کننده بخش بهداشت-کوید19</t>
  </si>
  <si>
    <t>کیت آزمایشگاهی شناسایی موارد مثبت بخش بهداشت</t>
  </si>
  <si>
    <t>جبران کسری درآمد شبکه های درگیر کرونا</t>
  </si>
  <si>
    <t>واکسن بخش بهداشت-کوید19</t>
  </si>
  <si>
    <t>دارو- مرتبط با کوید19-بخش بهداشت</t>
  </si>
  <si>
    <t xml:space="preserve">عنوان دستگاه : دانشگاه علوم پزشكي و خدمات بهداشتي درماني استان  کرمانشاه  </t>
  </si>
  <si>
    <t xml:space="preserve">نام واحد : </t>
  </si>
  <si>
    <t>تولید وارائه کالا و خدمات
 علمی،تخصصی</t>
  </si>
  <si>
    <t>تکمیل پرونده الکترونیک سلامت و 
راهبری نظام ارجاع واجرای پزشک خانواده</t>
  </si>
  <si>
    <t>تولید وارائه کالا و 
خدمات علمی،تخصصی</t>
  </si>
  <si>
    <t>ارائه خدمات رفاهی فرهنگی،
ورزشی و فوق برنامه دانشجویان</t>
  </si>
  <si>
    <t>تکمیل پرونده الکترونیک سلامت 
و راهبری نظام ارجاع واجرای پزشک خانواده</t>
  </si>
  <si>
    <t>اعتبارات هزینه های 1401</t>
  </si>
  <si>
    <t xml:space="preserve">عنوان دستگاه : دانشگاه علوم پزشكي وخدمات بهداشتي درماني  استان کرمانشاه   </t>
  </si>
  <si>
    <t xml:space="preserve">نام واحد :  </t>
  </si>
  <si>
    <t xml:space="preserve">معاون توسعه مدیریت و منابع  
</t>
  </si>
  <si>
    <t>جمعیت</t>
  </si>
  <si>
    <t>درصد</t>
  </si>
  <si>
    <t>بیمار</t>
  </si>
  <si>
    <t>ماموریت</t>
  </si>
  <si>
    <t>قلم</t>
  </si>
  <si>
    <t>تعدادخدمت الکترونیکی</t>
  </si>
  <si>
    <t>پروژه</t>
  </si>
  <si>
    <t>دانشجو</t>
  </si>
  <si>
    <t>طرح</t>
  </si>
  <si>
    <t>تعدادپژوهش</t>
  </si>
  <si>
    <t>تفاهم نامه عملياتي سال1402</t>
  </si>
  <si>
    <t>تفاهم نامه عملياتي سال 1402</t>
  </si>
  <si>
    <t>تفاهم نامه عملیاتی سال 1402</t>
  </si>
  <si>
    <t>تفاهم نامه  عملياتي سال 1402</t>
  </si>
  <si>
    <t>تفاهم نامه عملياتي  سال 1402</t>
  </si>
  <si>
    <t xml:space="preserve">بخش الف- تعداد نيروي انساني به تفكيك نوع استخدام (ابتداي سال 1402) </t>
  </si>
  <si>
    <t xml:space="preserve">بخش ب- تعداد نيروي انساني ورودي و خروجي غير هيئت علمي  (پيش بيني درسال 1402) </t>
  </si>
  <si>
    <t>بخش ج- تعداد نيروي انساني  غير هيئت علمي به تفكيك نوع استخدام (انتهاي سال 1402)</t>
  </si>
  <si>
    <t>بخش د- تعداد كاركنان عضو هيئت علمي  به تفكيك نوع استخدام ( ابتدای سال 1402)</t>
  </si>
  <si>
    <t>بخش د- تعداد كاركنان عضو هيئت علمي  به تفكيك نوع استخدام (پیش بینی در سال 1402)</t>
  </si>
  <si>
    <t>بخش د- تعداد كاركنان عضو هيئت علمي  به تفكيك نوع استخدام ( انتهای سال 1402)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</si>
</sst>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1"/>
      <color indexed="8"/>
      <name val="Arial"/>
      <family val="2"/>
    </font>
    <font>
      <b/>
      <sz val="11"/>
      <color indexed="8"/>
      <name val="B Mitra"/>
      <charset val="178"/>
    </font>
    <font>
      <b/>
      <sz val="11"/>
      <name val="B Mitra"/>
      <charset val="178"/>
    </font>
    <font>
      <b/>
      <sz val="11"/>
      <color indexed="8"/>
      <name val="B Titr"/>
      <charset val="178"/>
    </font>
    <font>
      <sz val="8"/>
      <name val="Arial"/>
      <family val="2"/>
    </font>
    <font>
      <b/>
      <sz val="11"/>
      <color theme="1"/>
      <name val="B Mitra"/>
      <charset val="178"/>
    </font>
    <font>
      <b/>
      <sz val="11"/>
      <color theme="1"/>
      <name val="Arial"/>
      <family val="2"/>
      <scheme val="minor"/>
    </font>
    <font>
      <b/>
      <sz val="11"/>
      <color rgb="FFFF0000"/>
      <name val="B Mitra"/>
      <charset val="178"/>
    </font>
    <font>
      <sz val="12"/>
      <color theme="1"/>
      <name val="B Yekan"/>
      <charset val="178"/>
    </font>
    <font>
      <sz val="16"/>
      <name val="B Yekan"/>
      <charset val="178"/>
    </font>
    <font>
      <sz val="18"/>
      <name val="B Yekan"/>
      <charset val="178"/>
    </font>
    <font>
      <sz val="22"/>
      <name val="B Yekan"/>
      <charset val="178"/>
    </font>
    <font>
      <sz val="10"/>
      <color theme="1"/>
      <name val="B Yekan"/>
      <charset val="178"/>
    </font>
    <font>
      <sz val="10"/>
      <name val="B Yekan"/>
      <charset val="178"/>
    </font>
    <font>
      <sz val="10"/>
      <color rgb="FFFF0000"/>
      <name val="B Yekan"/>
      <charset val="178"/>
    </font>
    <font>
      <sz val="10"/>
      <color indexed="8"/>
      <name val="B Yekan"/>
      <charset val="178"/>
    </font>
    <font>
      <sz val="16"/>
      <color theme="1"/>
      <name val="B Yekan"/>
      <charset val="178"/>
    </font>
    <font>
      <sz val="18"/>
      <color theme="1"/>
      <name val="B Yekan"/>
      <charset val="178"/>
    </font>
    <font>
      <sz val="11"/>
      <name val="B Yekan"/>
      <charset val="178"/>
    </font>
    <font>
      <sz val="12"/>
      <name val="B Yekan"/>
      <charset val="178"/>
    </font>
    <font>
      <sz val="12"/>
      <color indexed="8"/>
      <name val="B Yekan"/>
      <charset val="178"/>
    </font>
    <font>
      <b/>
      <sz val="10"/>
      <name val="B Yekan"/>
      <charset val="178"/>
    </font>
    <font>
      <b/>
      <sz val="10"/>
      <color indexed="8"/>
      <name val="B Yekan"/>
      <charset val="178"/>
    </font>
    <font>
      <b/>
      <sz val="11"/>
      <name val="B Yekan"/>
      <charset val="178"/>
    </font>
    <font>
      <b/>
      <sz val="11"/>
      <color indexed="8"/>
      <name val="B Yekan"/>
      <charset val="178"/>
    </font>
    <font>
      <sz val="11"/>
      <color indexed="8"/>
      <name val="B Yekan"/>
      <charset val="178"/>
    </font>
    <font>
      <b/>
      <sz val="11"/>
      <color theme="1"/>
      <name val="B Yekan"/>
      <charset val="178"/>
    </font>
    <font>
      <sz val="10"/>
      <color indexed="8"/>
      <name val="Arial"/>
      <family val="2"/>
    </font>
    <font>
      <sz val="14"/>
      <name val="B Yekan"/>
      <charset val="178"/>
    </font>
    <font>
      <sz val="14"/>
      <color indexed="8"/>
      <name val="B Yekan"/>
      <charset val="178"/>
    </font>
    <font>
      <sz val="16"/>
      <color indexed="8"/>
      <name val="B Yekan"/>
      <charset val="178"/>
    </font>
    <font>
      <sz val="10"/>
      <color theme="1"/>
      <name val="B Nazanin"/>
      <charset val="178"/>
    </font>
    <font>
      <sz val="10"/>
      <color indexed="8"/>
      <name val="B Nazanin"/>
      <charset val="178"/>
    </font>
    <font>
      <b/>
      <sz val="14"/>
      <name val="B Yekan"/>
    </font>
    <font>
      <sz val="8"/>
      <name val="B Yekan"/>
      <charset val="178"/>
    </font>
    <font>
      <sz val="8"/>
      <color indexed="8"/>
      <name val="B Yekan"/>
      <charset val="178"/>
    </font>
    <font>
      <sz val="11"/>
      <color indexed="8"/>
      <name val="B Nazanin"/>
      <charset val="178"/>
    </font>
    <font>
      <sz val="11"/>
      <color theme="1"/>
      <name val="B Nazanin"/>
      <charset val="178"/>
    </font>
    <font>
      <b/>
      <sz val="10"/>
      <color theme="1"/>
      <name val="B Yekan"/>
      <charset val="178"/>
    </font>
    <font>
      <b/>
      <sz val="10"/>
      <color indexed="8"/>
      <name val="B Nazanin"/>
      <charset val="178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Grid">
        <bgColor theme="0"/>
      </patternFill>
    </fill>
    <fill>
      <patternFill patternType="darkGrid">
        <bgColor theme="2" tint="-9.9978637043366805E-2"/>
      </patternFill>
    </fill>
    <fill>
      <patternFill patternType="darkGrid">
        <bgColor theme="9" tint="0.59999389629810485"/>
      </patternFill>
    </fill>
    <fill>
      <patternFill patternType="darkGrid"/>
    </fill>
    <fill>
      <patternFill patternType="darkGrid">
        <bgColor indexed="9"/>
      </patternFill>
    </fill>
    <fill>
      <patternFill patternType="darkGrid">
        <bgColor indexed="13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9" fillId="0" borderId="0">
      <alignment vertical="top"/>
    </xf>
  </cellStyleXfs>
  <cellXfs count="593">
    <xf numFmtId="0" fontId="0" fillId="0" borderId="0" xfId="0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right" vertical="center" readingOrder="2"/>
    </xf>
    <xf numFmtId="0" fontId="4" fillId="0" borderId="35" xfId="0" applyFont="1" applyBorder="1" applyAlignment="1">
      <alignment horizontal="right" vertical="center" readingOrder="2"/>
    </xf>
    <xf numFmtId="0" fontId="5" fillId="7" borderId="35" xfId="0" applyFont="1" applyFill="1" applyBorder="1" applyAlignment="1">
      <alignment vertical="center"/>
    </xf>
    <xf numFmtId="0" fontId="7" fillId="7" borderId="3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justify" readingOrder="2"/>
    </xf>
    <xf numFmtId="0" fontId="4" fillId="7" borderId="35" xfId="0" applyFont="1" applyFill="1" applyBorder="1" applyAlignment="1">
      <alignment horizontal="right" vertical="center" readingOrder="2"/>
    </xf>
    <xf numFmtId="0" fontId="4" fillId="4" borderId="35" xfId="0" applyFont="1" applyFill="1" applyBorder="1" applyAlignment="1">
      <alignment horizontal="right" vertical="center" readingOrder="2"/>
    </xf>
    <xf numFmtId="0" fontId="4" fillId="0" borderId="35" xfId="0" applyFont="1" applyFill="1" applyBorder="1" applyAlignment="1">
      <alignment horizontal="right" vertical="center" wrapText="1" readingOrder="2"/>
    </xf>
    <xf numFmtId="0" fontId="8" fillId="0" borderId="35" xfId="0" applyFont="1" applyBorder="1"/>
    <xf numFmtId="3" fontId="7" fillId="0" borderId="0" xfId="0" applyNumberFormat="1" applyFont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7" fillId="8" borderId="22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readingOrder="2"/>
      <protection locked="0"/>
    </xf>
    <xf numFmtId="0" fontId="10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1" fillId="0" borderId="74" xfId="0" applyFont="1" applyBorder="1" applyAlignment="1" applyProtection="1">
      <alignment horizontal="center" vertical="center" readingOrder="2"/>
      <protection locked="0"/>
    </xf>
    <xf numFmtId="0" fontId="11" fillId="0" borderId="35" xfId="0" applyFont="1" applyBorder="1" applyAlignment="1" applyProtection="1">
      <alignment horizontal="center" vertical="center" readingOrder="2"/>
      <protection locked="0"/>
    </xf>
    <xf numFmtId="0" fontId="15" fillId="0" borderId="0" xfId="0" applyFont="1" applyBorder="1" applyAlignment="1" applyProtection="1">
      <alignment vertical="center" readingOrder="2"/>
      <protection locked="0"/>
    </xf>
    <xf numFmtId="3" fontId="15" fillId="12" borderId="26" xfId="0" applyNumberFormat="1" applyFont="1" applyFill="1" applyBorder="1" applyAlignment="1" applyProtection="1">
      <alignment horizontal="center" vertical="center" wrapText="1" readingOrder="2"/>
      <protection locked="0"/>
    </xf>
    <xf numFmtId="3" fontId="15" fillId="0" borderId="0" xfId="0" applyNumberFormat="1" applyFont="1" applyBorder="1" applyAlignment="1" applyProtection="1">
      <alignment horizontal="right" vertical="center" readingOrder="2"/>
      <protection locked="0"/>
    </xf>
    <xf numFmtId="3" fontId="15" fillId="0" borderId="8" xfId="0" applyNumberFormat="1" applyFont="1" applyBorder="1" applyAlignment="1" applyProtection="1">
      <alignment horizontal="center" vertical="center" wrapText="1" readingOrder="2"/>
      <protection locked="0"/>
    </xf>
    <xf numFmtId="3" fontId="16" fillId="0" borderId="0" xfId="0" applyNumberFormat="1" applyFont="1" applyBorder="1" applyAlignment="1" applyProtection="1">
      <alignment horizontal="center" vertical="center" wrapText="1" readingOrder="2"/>
      <protection locked="0"/>
    </xf>
    <xf numFmtId="3" fontId="15" fillId="0" borderId="9" xfId="0" applyNumberFormat="1" applyFont="1" applyBorder="1" applyAlignment="1" applyProtection="1">
      <alignment horizontal="center" vertical="center" wrapText="1" readingOrder="2"/>
      <protection locked="0"/>
    </xf>
    <xf numFmtId="0" fontId="14" fillId="0" borderId="70" xfId="0" applyFont="1" applyBorder="1" applyAlignment="1" applyProtection="1">
      <alignment horizontal="center" vertical="center" wrapText="1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3" fontId="14" fillId="0" borderId="0" xfId="0" applyNumberFormat="1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8" fillId="0" borderId="0" xfId="0" applyFont="1" applyProtection="1">
      <protection locked="0"/>
    </xf>
    <xf numFmtId="0" fontId="18" fillId="10" borderId="0" xfId="0" applyFont="1" applyFill="1" applyProtection="1"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3" fontId="22" fillId="0" borderId="47" xfId="0" applyNumberFormat="1" applyFont="1" applyBorder="1" applyAlignment="1" applyProtection="1">
      <alignment horizontal="center" vertical="center"/>
      <protection locked="0"/>
    </xf>
    <xf numFmtId="0" fontId="22" fillId="3" borderId="49" xfId="0" applyFont="1" applyFill="1" applyBorder="1" applyAlignment="1" applyProtection="1">
      <alignment horizontal="center"/>
      <protection locked="0"/>
    </xf>
    <xf numFmtId="3" fontId="22" fillId="3" borderId="49" xfId="0" applyNumberFormat="1" applyFont="1" applyFill="1" applyBorder="1" applyAlignment="1" applyProtection="1">
      <alignment horizontal="center" vertical="center"/>
      <protection locked="0"/>
    </xf>
    <xf numFmtId="3" fontId="22" fillId="3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Font="1" applyBorder="1" applyAlignment="1" applyProtection="1">
      <alignment horizontal="center" vertical="center" wrapText="1"/>
      <protection locked="0"/>
    </xf>
    <xf numFmtId="0" fontId="10" fillId="0" borderId="71" xfId="0" applyFont="1" applyBorder="1" applyAlignment="1" applyProtection="1">
      <alignment horizontal="center" vertical="center" wrapText="1"/>
      <protection locked="0"/>
    </xf>
    <xf numFmtId="0" fontId="14" fillId="0" borderId="0" xfId="0" applyFont="1" applyProtection="1"/>
    <xf numFmtId="0" fontId="27" fillId="0" borderId="3" xfId="0" applyFont="1" applyBorder="1" applyAlignment="1" applyProtection="1">
      <alignment horizontal="center" vertical="center"/>
    </xf>
    <xf numFmtId="0" fontId="19" fillId="0" borderId="0" xfId="0" applyFont="1" applyProtection="1">
      <protection locked="0"/>
    </xf>
    <xf numFmtId="0" fontId="15" fillId="13" borderId="46" xfId="0" applyFont="1" applyFill="1" applyBorder="1" applyAlignment="1" applyProtection="1">
      <alignment horizontal="center" vertical="center" wrapText="1" readingOrder="2"/>
      <protection locked="0"/>
    </xf>
    <xf numFmtId="0" fontId="14" fillId="10" borderId="0" xfId="0" applyFont="1" applyFill="1" applyProtection="1">
      <protection locked="0"/>
    </xf>
    <xf numFmtId="0" fontId="15" fillId="10" borderId="46" xfId="0" applyFont="1" applyFill="1" applyBorder="1" applyAlignment="1" applyProtection="1">
      <alignment horizontal="center" vertical="center" wrapText="1" readingOrder="2"/>
      <protection locked="0"/>
    </xf>
    <xf numFmtId="0" fontId="15" fillId="10" borderId="3" xfId="0" applyFont="1" applyFill="1" applyBorder="1" applyAlignment="1" applyProtection="1">
      <alignment horizontal="right" vertical="center" readingOrder="2"/>
      <protection locked="0"/>
    </xf>
    <xf numFmtId="3" fontId="14" fillId="10" borderId="0" xfId="0" applyNumberFormat="1" applyFont="1" applyFill="1" applyProtection="1">
      <protection locked="0"/>
    </xf>
    <xf numFmtId="0" fontId="17" fillId="10" borderId="46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vertical="center" readingOrder="2"/>
      <protection locked="0"/>
    </xf>
    <xf numFmtId="0" fontId="21" fillId="0" borderId="0" xfId="0" applyFont="1" applyBorder="1" applyAlignment="1" applyProtection="1">
      <alignment vertical="center" readingOrder="2"/>
      <protection locked="0"/>
    </xf>
    <xf numFmtId="0" fontId="17" fillId="4" borderId="46" xfId="0" applyFont="1" applyFill="1" applyBorder="1" applyAlignment="1" applyProtection="1">
      <alignment horizontal="center" vertical="center" wrapText="1"/>
      <protection locked="0"/>
    </xf>
    <xf numFmtId="0" fontId="15" fillId="4" borderId="3" xfId="0" applyFont="1" applyFill="1" applyBorder="1" applyAlignment="1" applyProtection="1">
      <alignment horizontal="right" vertical="center" readingOrder="2"/>
      <protection locked="0"/>
    </xf>
    <xf numFmtId="0" fontId="15" fillId="0" borderId="3" xfId="0" applyFont="1" applyFill="1" applyBorder="1" applyAlignment="1" applyProtection="1">
      <alignment horizontal="right" vertical="center" readingOrder="2"/>
      <protection locked="0"/>
    </xf>
    <xf numFmtId="0" fontId="15" fillId="0" borderId="3" xfId="0" applyFont="1" applyFill="1" applyBorder="1" applyAlignment="1" applyProtection="1">
      <alignment horizontal="right" vertical="center" wrapText="1" readingOrder="2"/>
      <protection locked="0"/>
    </xf>
    <xf numFmtId="0" fontId="14" fillId="0" borderId="1" xfId="0" applyFont="1" applyBorder="1" applyProtection="1">
      <protection locked="0"/>
    </xf>
    <xf numFmtId="0" fontId="14" fillId="12" borderId="3" xfId="0" applyFont="1" applyFill="1" applyBorder="1" applyAlignment="1" applyProtection="1">
      <alignment horizontal="center" vertical="center"/>
      <protection locked="0"/>
    </xf>
    <xf numFmtId="0" fontId="14" fillId="12" borderId="3" xfId="0" applyFont="1" applyFill="1" applyBorder="1" applyAlignment="1" applyProtection="1">
      <alignment horizontal="center" vertical="justify"/>
      <protection locked="0"/>
    </xf>
    <xf numFmtId="0" fontId="14" fillId="12" borderId="47" xfId="0" applyFont="1" applyFill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justify"/>
      <protection locked="0"/>
    </xf>
    <xf numFmtId="0" fontId="14" fillId="10" borderId="0" xfId="0" applyFont="1" applyFill="1" applyBorder="1" applyAlignment="1" applyProtection="1">
      <alignment horizontal="center" vertical="center"/>
      <protection locked="0"/>
    </xf>
    <xf numFmtId="3" fontId="14" fillId="10" borderId="0" xfId="0" applyNumberFormat="1" applyFont="1" applyFill="1" applyBorder="1" applyAlignment="1" applyProtection="1">
      <alignment horizontal="center" vertical="center"/>
      <protection locked="0"/>
    </xf>
    <xf numFmtId="3" fontId="14" fillId="10" borderId="0" xfId="0" applyNumberFormat="1" applyFont="1" applyFill="1" applyBorder="1" applyAlignment="1" applyProtection="1">
      <alignment vertical="center"/>
      <protection locked="0"/>
    </xf>
    <xf numFmtId="0" fontId="14" fillId="0" borderId="47" xfId="0" applyFont="1" applyBorder="1" applyAlignment="1" applyProtection="1">
      <alignment horizontal="center" vertical="center"/>
    </xf>
    <xf numFmtId="3" fontId="14" fillId="7" borderId="50" xfId="0" applyNumberFormat="1" applyFont="1" applyFill="1" applyBorder="1" applyAlignment="1" applyProtection="1">
      <alignment horizontal="center" vertical="center"/>
    </xf>
    <xf numFmtId="3" fontId="14" fillId="7" borderId="49" xfId="0" applyNumberFormat="1" applyFont="1" applyFill="1" applyBorder="1" applyAlignment="1" applyProtection="1">
      <alignment horizontal="center" vertical="center"/>
    </xf>
    <xf numFmtId="0" fontId="14" fillId="0" borderId="0" xfId="1" applyFont="1" applyProtection="1">
      <protection locked="0"/>
    </xf>
    <xf numFmtId="0" fontId="14" fillId="0" borderId="0" xfId="1" applyFont="1" applyAlignment="1" applyProtection="1">
      <alignment wrapText="1"/>
      <protection locked="0"/>
    </xf>
    <xf numFmtId="0" fontId="14" fillId="14" borderId="3" xfId="1" applyFont="1" applyFill="1" applyBorder="1" applyAlignment="1" applyProtection="1">
      <alignment horizontal="center" vertical="center" wrapText="1"/>
      <protection locked="0"/>
    </xf>
    <xf numFmtId="0" fontId="14" fillId="0" borderId="3" xfId="1" applyFont="1" applyBorder="1" applyProtection="1">
      <protection locked="0"/>
    </xf>
    <xf numFmtId="0" fontId="17" fillId="0" borderId="3" xfId="2" applyFont="1" applyBorder="1" applyAlignment="1" applyProtection="1">
      <alignment horizontal="center" vertical="center" wrapText="1" readingOrder="2"/>
      <protection locked="0"/>
    </xf>
    <xf numFmtId="0" fontId="14" fillId="0" borderId="3" xfId="1" applyFont="1" applyBorder="1" applyAlignment="1" applyProtection="1">
      <alignment horizontal="center" vertical="center"/>
      <protection locked="0"/>
    </xf>
    <xf numFmtId="0" fontId="14" fillId="7" borderId="3" xfId="1" applyFont="1" applyFill="1" applyBorder="1" applyAlignment="1" applyProtection="1">
      <protection locked="0"/>
    </xf>
    <xf numFmtId="0" fontId="14" fillId="15" borderId="49" xfId="1" applyFont="1" applyFill="1" applyBorder="1" applyAlignment="1" applyProtection="1">
      <alignment horizontal="center" vertical="center"/>
      <protection locked="0"/>
    </xf>
    <xf numFmtId="0" fontId="14" fillId="15" borderId="50" xfId="1" applyFont="1" applyFill="1" applyBorder="1" applyProtection="1">
      <protection locked="0"/>
    </xf>
    <xf numFmtId="0" fontId="14" fillId="15" borderId="49" xfId="1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9" borderId="3" xfId="0" applyFont="1" applyFill="1" applyBorder="1" applyAlignment="1" applyProtection="1">
      <alignment horizontal="center" vertical="center" wrapText="1"/>
      <protection locked="0"/>
    </xf>
    <xf numFmtId="0" fontId="14" fillId="9" borderId="3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 readingOrder="2"/>
      <protection locked="0"/>
    </xf>
    <xf numFmtId="0" fontId="15" fillId="0" borderId="3" xfId="0" applyFont="1" applyBorder="1" applyAlignment="1" applyProtection="1">
      <alignment horizontal="center" vertical="center" wrapText="1" readingOrder="2"/>
      <protection locked="0"/>
    </xf>
    <xf numFmtId="0" fontId="15" fillId="6" borderId="3" xfId="0" applyFont="1" applyFill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 readingOrder="2"/>
      <protection locked="0"/>
    </xf>
    <xf numFmtId="0" fontId="15" fillId="0" borderId="0" xfId="0" applyFont="1" applyBorder="1" applyAlignment="1" applyProtection="1">
      <alignment horizontal="center" vertical="center" wrapText="1" readingOrder="2"/>
      <protection locked="0"/>
    </xf>
    <xf numFmtId="0" fontId="15" fillId="10" borderId="0" xfId="0" applyFont="1" applyFill="1" applyBorder="1" applyAlignment="1" applyProtection="1">
      <alignment horizontal="center" vertical="center" wrapText="1" readingOrder="2"/>
      <protection locked="0"/>
    </xf>
    <xf numFmtId="0" fontId="14" fillId="1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4" fillId="9" borderId="3" xfId="0" applyFont="1" applyFill="1" applyBorder="1" applyAlignment="1" applyProtection="1">
      <alignment horizontal="center" vertical="center" wrapText="1"/>
    </xf>
    <xf numFmtId="0" fontId="15" fillId="9" borderId="3" xfId="0" applyFont="1" applyFill="1" applyBorder="1" applyAlignment="1" applyProtection="1">
      <alignment horizontal="center" vertical="center" wrapText="1" readingOrder="2"/>
    </xf>
    <xf numFmtId="0" fontId="15" fillId="6" borderId="3" xfId="0" applyFont="1" applyFill="1" applyBorder="1" applyAlignment="1" applyProtection="1">
      <alignment horizontal="center" vertical="center" wrapText="1"/>
    </xf>
    <xf numFmtId="0" fontId="15" fillId="0" borderId="49" xfId="0" applyFont="1" applyBorder="1" applyAlignment="1" applyProtection="1">
      <alignment horizontal="center" vertical="center" wrapText="1" readingOrder="2"/>
    </xf>
    <xf numFmtId="0" fontId="15" fillId="6" borderId="49" xfId="0" applyFont="1" applyFill="1" applyBorder="1" applyAlignment="1" applyProtection="1">
      <alignment horizontal="center" vertical="center" wrapText="1" readingOrder="2"/>
    </xf>
    <xf numFmtId="0" fontId="14" fillId="9" borderId="49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 readingOrder="2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 readingOrder="2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justify" readingOrder="2"/>
      <protection locked="0"/>
    </xf>
    <xf numFmtId="0" fontId="33" fillId="0" borderId="46" xfId="1" applyFont="1" applyBorder="1" applyAlignment="1" applyProtection="1">
      <alignment horizontal="center" wrapText="1"/>
      <protection locked="0"/>
    </xf>
    <xf numFmtId="0" fontId="34" fillId="0" borderId="3" xfId="2" applyFont="1" applyBorder="1" applyAlignment="1" applyProtection="1">
      <alignment horizontal="center" vertical="center" wrapText="1" readingOrder="2"/>
      <protection locked="0"/>
    </xf>
    <xf numFmtId="0" fontId="33" fillId="0" borderId="46" xfId="1" applyFont="1" applyBorder="1" applyAlignment="1" applyProtection="1">
      <alignment horizontal="center" vertical="center" wrapText="1"/>
      <protection locked="0"/>
    </xf>
    <xf numFmtId="3" fontId="15" fillId="12" borderId="38" xfId="0" applyNumberFormat="1" applyFont="1" applyFill="1" applyBorder="1" applyAlignment="1" applyProtection="1">
      <alignment horizontal="center" vertical="center" readingOrder="2"/>
      <protection locked="0"/>
    </xf>
    <xf numFmtId="0" fontId="27" fillId="0" borderId="3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 readingOrder="2"/>
      <protection locked="0"/>
    </xf>
    <xf numFmtId="0" fontId="12" fillId="0" borderId="11" xfId="0" applyFont="1" applyBorder="1" applyAlignment="1" applyProtection="1">
      <alignment horizontal="center" vertical="center" readingOrder="2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36" fillId="13" borderId="3" xfId="0" applyFont="1" applyFill="1" applyBorder="1" applyAlignment="1" applyProtection="1">
      <alignment horizontal="right" vertical="center" readingOrder="2"/>
      <protection locked="0"/>
    </xf>
    <xf numFmtId="0" fontId="36" fillId="10" borderId="3" xfId="0" applyFont="1" applyFill="1" applyBorder="1" applyAlignment="1" applyProtection="1">
      <alignment horizontal="right" vertical="center" readingOrder="2"/>
      <protection locked="0"/>
    </xf>
    <xf numFmtId="0" fontId="37" fillId="10" borderId="3" xfId="0" applyFont="1" applyFill="1" applyBorder="1" applyAlignment="1" applyProtection="1">
      <alignment horizontal="right" vertical="center"/>
      <protection locked="0"/>
    </xf>
    <xf numFmtId="0" fontId="36" fillId="10" borderId="46" xfId="0" applyFont="1" applyFill="1" applyBorder="1" applyAlignment="1" applyProtection="1">
      <alignment horizontal="center" vertical="center" wrapText="1" readingOrder="2"/>
      <protection locked="0"/>
    </xf>
    <xf numFmtId="0" fontId="15" fillId="0" borderId="46" xfId="0" applyFont="1" applyBorder="1" applyAlignment="1" applyProtection="1">
      <alignment horizontal="center" vertical="center" wrapText="1" readingOrder="2"/>
      <protection locked="0"/>
    </xf>
    <xf numFmtId="0" fontId="15" fillId="14" borderId="3" xfId="0" applyFont="1" applyFill="1" applyBorder="1" applyAlignment="1" applyProtection="1">
      <alignment horizontal="right" vertical="center" readingOrder="2"/>
      <protection locked="0"/>
    </xf>
    <xf numFmtId="0" fontId="15" fillId="12" borderId="3" xfId="0" applyFont="1" applyFill="1" applyBorder="1" applyAlignment="1" applyProtection="1">
      <alignment horizontal="right" vertical="center" readingOrder="2"/>
      <protection locked="0"/>
    </xf>
    <xf numFmtId="0" fontId="14" fillId="17" borderId="0" xfId="0" applyFont="1" applyFill="1" applyProtection="1">
      <protection locked="0"/>
    </xf>
    <xf numFmtId="0" fontId="17" fillId="17" borderId="3" xfId="0" applyFont="1" applyFill="1" applyBorder="1" applyAlignment="1" applyProtection="1">
      <alignment horizontal="center" vertical="center" textRotation="90"/>
      <protection locked="0"/>
    </xf>
    <xf numFmtId="0" fontId="17" fillId="17" borderId="3" xfId="0" applyFont="1" applyFill="1" applyBorder="1" applyAlignment="1" applyProtection="1">
      <alignment horizontal="center" vertical="center" textRotation="90" wrapText="1"/>
    </xf>
    <xf numFmtId="0" fontId="17" fillId="17" borderId="3" xfId="0" applyFont="1" applyFill="1" applyBorder="1" applyAlignment="1" applyProtection="1">
      <alignment horizontal="center" vertical="center" textRotation="90"/>
    </xf>
    <xf numFmtId="0" fontId="17" fillId="17" borderId="3" xfId="0" applyFont="1" applyFill="1" applyBorder="1" applyAlignment="1" applyProtection="1">
      <alignment horizontal="center" vertical="center" textRotation="90" wrapText="1"/>
      <protection locked="0"/>
    </xf>
    <xf numFmtId="0" fontId="17" fillId="17" borderId="3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right" vertical="center" readingOrder="2"/>
      <protection locked="0"/>
    </xf>
    <xf numFmtId="0" fontId="15" fillId="0" borderId="3" xfId="0" applyFont="1" applyFill="1" applyBorder="1" applyAlignment="1" applyProtection="1">
      <alignment horizontal="left" vertical="justify" readingOrder="2"/>
      <protection locked="0"/>
    </xf>
    <xf numFmtId="0" fontId="27" fillId="17" borderId="3" xfId="0" applyFont="1" applyFill="1" applyBorder="1" applyAlignment="1" applyProtection="1">
      <alignment horizontal="center" vertical="center" wrapText="1"/>
    </xf>
    <xf numFmtId="0" fontId="27" fillId="17" borderId="3" xfId="0" applyFont="1" applyFill="1" applyBorder="1" applyAlignment="1" applyProtection="1">
      <alignment horizontal="center" vertical="center"/>
    </xf>
    <xf numFmtId="0" fontId="27" fillId="17" borderId="47" xfId="0" applyFont="1" applyFill="1" applyBorder="1" applyAlignment="1" applyProtection="1">
      <alignment horizontal="center" vertical="center" wrapText="1"/>
    </xf>
    <xf numFmtId="0" fontId="27" fillId="10" borderId="3" xfId="0" applyFont="1" applyFill="1" applyBorder="1" applyAlignment="1" applyProtection="1">
      <alignment horizontal="center" vertical="center"/>
    </xf>
    <xf numFmtId="0" fontId="38" fillId="10" borderId="3" xfId="0" applyFont="1" applyFill="1" applyBorder="1" applyAlignment="1" applyProtection="1">
      <alignment horizontal="right" vertical="center"/>
    </xf>
    <xf numFmtId="0" fontId="38" fillId="0" borderId="3" xfId="0" applyFont="1" applyBorder="1" applyAlignment="1" applyProtection="1">
      <alignment horizontal="right" vertical="center"/>
    </xf>
    <xf numFmtId="0" fontId="39" fillId="10" borderId="46" xfId="0" applyFont="1" applyFill="1" applyBorder="1" applyAlignment="1" applyProtection="1">
      <alignment horizontal="center" vertical="center"/>
    </xf>
    <xf numFmtId="0" fontId="39" fillId="0" borderId="3" xfId="0" applyFont="1" applyBorder="1" applyAlignment="1" applyProtection="1">
      <alignment vertical="center"/>
    </xf>
    <xf numFmtId="0" fontId="34" fillId="10" borderId="3" xfId="0" applyFont="1" applyFill="1" applyBorder="1" applyAlignment="1" applyProtection="1">
      <alignment horizontal="right" vertical="center"/>
    </xf>
    <xf numFmtId="0" fontId="17" fillId="17" borderId="47" xfId="0" applyFont="1" applyFill="1" applyBorder="1" applyAlignment="1" applyProtection="1">
      <alignment horizontal="center" vertical="center" wrapText="1"/>
      <protection locked="0"/>
    </xf>
    <xf numFmtId="0" fontId="27" fillId="15" borderId="3" xfId="0" applyFont="1" applyFill="1" applyBorder="1" applyAlignment="1" applyProtection="1">
      <alignment horizontal="center" vertical="center"/>
    </xf>
    <xf numFmtId="0" fontId="40" fillId="0" borderId="0" xfId="0" applyFont="1" applyProtection="1">
      <protection locked="0"/>
    </xf>
    <xf numFmtId="0" fontId="41" fillId="17" borderId="3" xfId="0" applyFont="1" applyFill="1" applyBorder="1" applyAlignment="1" applyProtection="1">
      <alignment horizontal="center" vertical="center" textRotation="90"/>
      <protection locked="0"/>
    </xf>
    <xf numFmtId="0" fontId="41" fillId="17" borderId="3" xfId="0" applyFont="1" applyFill="1" applyBorder="1" applyAlignment="1" applyProtection="1">
      <alignment horizontal="center" vertical="center" textRotation="90" wrapText="1"/>
      <protection locked="0"/>
    </xf>
    <xf numFmtId="0" fontId="14" fillId="0" borderId="22" xfId="0" applyFont="1" applyBorder="1" applyAlignment="1" applyProtection="1">
      <alignment vertical="center" wrapText="1"/>
      <protection locked="0"/>
    </xf>
    <xf numFmtId="0" fontId="14" fillId="0" borderId="11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 readingOrder="2"/>
      <protection locked="0"/>
    </xf>
    <xf numFmtId="0" fontId="15" fillId="18" borderId="3" xfId="0" applyFont="1" applyFill="1" applyBorder="1" applyAlignment="1" applyProtection="1">
      <alignment horizontal="right" vertical="center" readingOrder="2"/>
    </xf>
    <xf numFmtId="0" fontId="15" fillId="19" borderId="3" xfId="0" applyFont="1" applyFill="1" applyBorder="1" applyAlignment="1" applyProtection="1">
      <alignment horizontal="right" vertical="center" readingOrder="2"/>
      <protection locked="0"/>
    </xf>
    <xf numFmtId="0" fontId="15" fillId="18" borderId="3" xfId="0" applyFont="1" applyFill="1" applyBorder="1" applyAlignment="1" applyProtection="1">
      <alignment horizontal="right" vertical="center" readingOrder="2"/>
      <protection locked="0"/>
    </xf>
    <xf numFmtId="0" fontId="17" fillId="18" borderId="3" xfId="0" applyFont="1" applyFill="1" applyBorder="1" applyAlignment="1" applyProtection="1">
      <alignment horizontal="right" vertical="center"/>
      <protection locked="0"/>
    </xf>
    <xf numFmtId="0" fontId="15" fillId="18" borderId="3" xfId="0" applyFont="1" applyFill="1" applyBorder="1" applyAlignment="1" applyProtection="1">
      <alignment horizontal="center" vertical="center" readingOrder="2"/>
      <protection locked="0"/>
    </xf>
    <xf numFmtId="0" fontId="17" fillId="18" borderId="3" xfId="0" applyFont="1" applyFill="1" applyBorder="1" applyAlignment="1" applyProtection="1">
      <alignment horizontal="center"/>
      <protection locked="0"/>
    </xf>
    <xf numFmtId="0" fontId="15" fillId="19" borderId="3" xfId="0" applyFont="1" applyFill="1" applyBorder="1" applyAlignment="1" applyProtection="1">
      <alignment horizontal="center" vertical="center" readingOrder="2"/>
      <protection locked="0"/>
    </xf>
    <xf numFmtId="0" fontId="17" fillId="19" borderId="3" xfId="0" applyFont="1" applyFill="1" applyBorder="1" applyAlignment="1" applyProtection="1">
      <alignment horizontal="center"/>
      <protection locked="0"/>
    </xf>
    <xf numFmtId="0" fontId="17" fillId="18" borderId="3" xfId="0" applyFont="1" applyFill="1" applyBorder="1" applyAlignment="1" applyProtection="1">
      <alignment horizontal="center" vertical="center"/>
      <protection locked="0"/>
    </xf>
    <xf numFmtId="3" fontId="17" fillId="18" borderId="3" xfId="0" applyNumberFormat="1" applyFont="1" applyFill="1" applyBorder="1" applyAlignment="1" applyProtection="1">
      <alignment horizontal="center"/>
      <protection locked="0"/>
    </xf>
    <xf numFmtId="3" fontId="17" fillId="19" borderId="3" xfId="0" applyNumberFormat="1" applyFont="1" applyFill="1" applyBorder="1" applyAlignment="1" applyProtection="1">
      <alignment horizontal="center"/>
      <protection locked="0"/>
    </xf>
    <xf numFmtId="3" fontId="17" fillId="18" borderId="3" xfId="0" applyNumberFormat="1" applyFont="1" applyFill="1" applyBorder="1" applyAlignment="1" applyProtection="1">
      <alignment horizontal="center" vertical="center"/>
      <protection locked="0"/>
    </xf>
    <xf numFmtId="0" fontId="17" fillId="23" borderId="49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readingOrder="2"/>
      <protection locked="0"/>
    </xf>
    <xf numFmtId="0" fontId="17" fillId="17" borderId="3" xfId="0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5" fillId="10" borderId="3" xfId="0" applyFont="1" applyFill="1" applyBorder="1" applyAlignment="1" applyProtection="1">
      <alignment horizontal="right" vertical="center" shrinkToFit="1" readingOrder="2"/>
      <protection locked="0"/>
    </xf>
    <xf numFmtId="0" fontId="17" fillId="10" borderId="3" xfId="0" applyFont="1" applyFill="1" applyBorder="1" applyAlignment="1" applyProtection="1">
      <alignment horizontal="right" vertical="center" shrinkToFit="1"/>
      <protection locked="0"/>
    </xf>
    <xf numFmtId="0" fontId="17" fillId="2" borderId="49" xfId="0" applyFont="1" applyFill="1" applyBorder="1" applyAlignment="1" applyProtection="1">
      <alignment horizontal="center" vertical="center" shrinkToFit="1"/>
      <protection locked="0"/>
    </xf>
    <xf numFmtId="0" fontId="15" fillId="13" borderId="3" xfId="0" applyFont="1" applyFill="1" applyBorder="1" applyAlignment="1" applyProtection="1">
      <alignment horizontal="right" vertical="center" shrinkToFit="1" readingOrder="2"/>
      <protection locked="0"/>
    </xf>
    <xf numFmtId="3" fontId="17" fillId="10" borderId="3" xfId="0" applyNumberFormat="1" applyFont="1" applyFill="1" applyBorder="1" applyAlignment="1" applyProtection="1">
      <alignment horizontal="center" shrinkToFit="1"/>
      <protection locked="0"/>
    </xf>
    <xf numFmtId="3" fontId="17" fillId="13" borderId="3" xfId="0" applyNumberFormat="1" applyFont="1" applyFill="1" applyBorder="1" applyAlignment="1" applyProtection="1">
      <alignment horizontal="center" shrinkToFit="1"/>
      <protection locked="0"/>
    </xf>
    <xf numFmtId="3" fontId="15" fillId="10" borderId="47" xfId="0" applyNumberFormat="1" applyFont="1" applyFill="1" applyBorder="1" applyAlignment="1" applyProtection="1">
      <alignment horizontal="center" shrinkToFit="1"/>
      <protection locked="0"/>
    </xf>
    <xf numFmtId="3" fontId="15" fillId="13" borderId="47" xfId="0" applyNumberFormat="1" applyFont="1" applyFill="1" applyBorder="1" applyAlignment="1" applyProtection="1">
      <alignment horizontal="center" shrinkToFit="1"/>
      <protection locked="0"/>
    </xf>
    <xf numFmtId="3" fontId="17" fillId="10" borderId="47" xfId="0" applyNumberFormat="1" applyFont="1" applyFill="1" applyBorder="1" applyAlignment="1" applyProtection="1">
      <alignment horizontal="center" vertical="center" shrinkToFit="1"/>
      <protection locked="0"/>
    </xf>
    <xf numFmtId="3" fontId="17" fillId="2" borderId="50" xfId="0" applyNumberFormat="1" applyFont="1" applyFill="1" applyBorder="1" applyAlignment="1" applyProtection="1">
      <alignment horizontal="center" vertical="center" shrinkToFit="1"/>
      <protection locked="0"/>
    </xf>
    <xf numFmtId="3" fontId="15" fillId="0" borderId="35" xfId="0" applyNumberFormat="1" applyFont="1" applyBorder="1" applyAlignment="1" applyProtection="1">
      <alignment horizontal="center" vertical="center" shrinkToFit="1" readingOrder="2"/>
      <protection locked="0"/>
    </xf>
    <xf numFmtId="3" fontId="15" fillId="0" borderId="24" xfId="0" applyNumberFormat="1" applyFont="1" applyBorder="1" applyAlignment="1" applyProtection="1">
      <alignment horizontal="center" vertical="center" shrinkToFit="1" readingOrder="2"/>
      <protection locked="0"/>
    </xf>
    <xf numFmtId="3" fontId="22" fillId="0" borderId="3" xfId="0" applyNumberFormat="1" applyFont="1" applyBorder="1" applyAlignment="1" applyProtection="1">
      <alignment horizontal="center" vertical="center"/>
      <protection locked="0"/>
    </xf>
    <xf numFmtId="0" fontId="17" fillId="2" borderId="49" xfId="0" applyFont="1" applyFill="1" applyBorder="1" applyAlignment="1" applyProtection="1">
      <alignment horizontal="center" vertical="center"/>
      <protection locked="0"/>
    </xf>
    <xf numFmtId="3" fontId="25" fillId="0" borderId="16" xfId="0" applyNumberFormat="1" applyFont="1" applyBorder="1" applyAlignment="1" applyProtection="1">
      <alignment horizontal="center" vertical="center" shrinkToFit="1"/>
    </xf>
    <xf numFmtId="3" fontId="28" fillId="0" borderId="40" xfId="0" applyNumberFormat="1" applyFont="1" applyFill="1" applyBorder="1" applyAlignment="1" applyProtection="1">
      <alignment horizontal="center" vertical="center" shrinkToFit="1"/>
    </xf>
    <xf numFmtId="3" fontId="25" fillId="0" borderId="32" xfId="0" applyNumberFormat="1" applyFont="1" applyBorder="1" applyAlignment="1" applyProtection="1">
      <alignment horizontal="center" vertical="center" shrinkToFit="1"/>
    </xf>
    <xf numFmtId="3" fontId="25" fillId="0" borderId="32" xfId="0" applyNumberFormat="1" applyFont="1" applyFill="1" applyBorder="1" applyAlignment="1" applyProtection="1">
      <alignment horizontal="center" vertical="center" shrinkToFit="1"/>
    </xf>
    <xf numFmtId="3" fontId="20" fillId="18" borderId="3" xfId="0" applyNumberFormat="1" applyFont="1" applyFill="1" applyBorder="1" applyAlignment="1" applyProtection="1">
      <alignment horizontal="center" shrinkToFit="1"/>
    </xf>
    <xf numFmtId="3" fontId="20" fillId="20" borderId="3" xfId="0" applyNumberFormat="1" applyFont="1" applyFill="1" applyBorder="1" applyAlignment="1" applyProtection="1">
      <alignment horizontal="center" shrinkToFit="1"/>
    </xf>
    <xf numFmtId="0" fontId="20" fillId="10" borderId="3" xfId="0" applyFont="1" applyFill="1" applyBorder="1" applyAlignment="1" applyProtection="1">
      <alignment horizontal="center" shrinkToFit="1"/>
    </xf>
    <xf numFmtId="3" fontId="20" fillId="10" borderId="3" xfId="0" applyNumberFormat="1" applyFont="1" applyFill="1" applyBorder="1" applyAlignment="1" applyProtection="1">
      <alignment horizontal="center" shrinkToFit="1"/>
    </xf>
    <xf numFmtId="3" fontId="27" fillId="16" borderId="3" xfId="0" applyNumberFormat="1" applyFont="1" applyFill="1" applyBorder="1" applyAlignment="1" applyProtection="1">
      <alignment horizontal="center" shrinkToFit="1"/>
    </xf>
    <xf numFmtId="3" fontId="27" fillId="10" borderId="3" xfId="0" applyNumberFormat="1" applyFont="1" applyFill="1" applyBorder="1" applyAlignment="1" applyProtection="1">
      <alignment horizontal="center" shrinkToFit="1"/>
    </xf>
    <xf numFmtId="0" fontId="27" fillId="10" borderId="3" xfId="0" applyFont="1" applyFill="1" applyBorder="1" applyAlignment="1" applyProtection="1">
      <alignment horizontal="center" shrinkToFit="1"/>
    </xf>
    <xf numFmtId="3" fontId="27" fillId="16" borderId="47" xfId="0" applyNumberFormat="1" applyFont="1" applyFill="1" applyBorder="1" applyAlignment="1" applyProtection="1">
      <alignment horizontal="center" vertical="center" shrinkToFit="1"/>
    </xf>
    <xf numFmtId="3" fontId="20" fillId="21" borderId="3" xfId="0" applyNumberFormat="1" applyFont="1" applyFill="1" applyBorder="1" applyAlignment="1" applyProtection="1">
      <alignment horizontal="center" shrinkToFit="1"/>
    </xf>
    <xf numFmtId="3" fontId="27" fillId="18" borderId="3" xfId="0" applyNumberFormat="1" applyFont="1" applyFill="1" applyBorder="1" applyAlignment="1" applyProtection="1">
      <alignment horizontal="center" shrinkToFit="1"/>
    </xf>
    <xf numFmtId="0" fontId="27" fillId="18" borderId="3" xfId="0" applyFont="1" applyFill="1" applyBorder="1" applyAlignment="1" applyProtection="1">
      <alignment horizontal="center" shrinkToFit="1"/>
    </xf>
    <xf numFmtId="0" fontId="20" fillId="18" borderId="3" xfId="0" applyFont="1" applyFill="1" applyBorder="1" applyAlignment="1" applyProtection="1">
      <alignment horizontal="center" shrinkToFit="1"/>
    </xf>
    <xf numFmtId="3" fontId="20" fillId="0" borderId="3" xfId="0" applyNumberFormat="1" applyFont="1" applyBorder="1" applyAlignment="1" applyProtection="1">
      <alignment horizontal="center" shrinkToFit="1"/>
    </xf>
    <xf numFmtId="3" fontId="20" fillId="16" borderId="3" xfId="0" applyNumberFormat="1" applyFont="1" applyFill="1" applyBorder="1" applyAlignment="1" applyProtection="1">
      <alignment horizontal="center" shrinkToFit="1"/>
    </xf>
    <xf numFmtId="3" fontId="20" fillId="15" borderId="3" xfId="0" applyNumberFormat="1" applyFont="1" applyFill="1" applyBorder="1" applyAlignment="1" applyProtection="1">
      <alignment horizontal="center" shrinkToFit="1"/>
    </xf>
    <xf numFmtId="3" fontId="27" fillId="3" borderId="49" xfId="0" applyNumberFormat="1" applyFont="1" applyFill="1" applyBorder="1" applyAlignment="1" applyProtection="1">
      <alignment horizontal="center" vertical="center" shrinkToFit="1"/>
    </xf>
    <xf numFmtId="3" fontId="27" fillId="10" borderId="49" xfId="0" applyNumberFormat="1" applyFont="1" applyFill="1" applyBorder="1" applyAlignment="1" applyProtection="1">
      <alignment horizontal="center" vertical="center" shrinkToFit="1"/>
    </xf>
    <xf numFmtId="0" fontId="36" fillId="18" borderId="3" xfId="0" applyFont="1" applyFill="1" applyBorder="1" applyAlignment="1" applyProtection="1">
      <alignment horizontal="right" vertical="center" shrinkToFit="1" readingOrder="2"/>
    </xf>
    <xf numFmtId="0" fontId="25" fillId="18" borderId="3" xfId="0" applyFont="1" applyFill="1" applyBorder="1" applyAlignment="1" applyProtection="1">
      <alignment horizontal="center" vertical="center" shrinkToFit="1" readingOrder="2"/>
    </xf>
    <xf numFmtId="3" fontId="26" fillId="18" borderId="3" xfId="0" applyNumberFormat="1" applyFont="1" applyFill="1" applyBorder="1" applyAlignment="1" applyProtection="1">
      <alignment horizontal="center" vertical="center" shrinkToFit="1"/>
    </xf>
    <xf numFmtId="3" fontId="26" fillId="10" borderId="3" xfId="0" applyNumberFormat="1" applyFont="1" applyFill="1" applyBorder="1" applyAlignment="1" applyProtection="1">
      <alignment horizontal="center" vertical="center" shrinkToFit="1"/>
      <protection locked="0"/>
    </xf>
    <xf numFmtId="3" fontId="26" fillId="18" borderId="3" xfId="0" applyNumberFormat="1" applyFont="1" applyFill="1" applyBorder="1" applyAlignment="1" applyProtection="1">
      <alignment horizontal="center" vertical="center" shrinkToFit="1"/>
      <protection locked="0"/>
    </xf>
    <xf numFmtId="3" fontId="26" fillId="10" borderId="47" xfId="0" applyNumberFormat="1" applyFont="1" applyFill="1" applyBorder="1" applyAlignment="1" applyProtection="1">
      <alignment horizontal="center" vertical="center" shrinkToFit="1"/>
      <protection locked="0"/>
    </xf>
    <xf numFmtId="0" fontId="36" fillId="21" borderId="3" xfId="0" applyFont="1" applyFill="1" applyBorder="1" applyAlignment="1" applyProtection="1">
      <alignment horizontal="right" vertical="center" shrinkToFit="1" readingOrder="2"/>
    </xf>
    <xf numFmtId="0" fontId="25" fillId="21" borderId="3" xfId="0" applyFont="1" applyFill="1" applyBorder="1" applyAlignment="1" applyProtection="1">
      <alignment horizontal="center" vertical="center" shrinkToFit="1" readingOrder="2"/>
    </xf>
    <xf numFmtId="3" fontId="26" fillId="21" borderId="3" xfId="0" applyNumberFormat="1" applyFont="1" applyFill="1" applyBorder="1" applyAlignment="1" applyProtection="1">
      <alignment horizontal="center" vertical="center" shrinkToFit="1"/>
    </xf>
    <xf numFmtId="3" fontId="26" fillId="21" borderId="3" xfId="0" applyNumberFormat="1" applyFont="1" applyFill="1" applyBorder="1" applyAlignment="1" applyProtection="1">
      <alignment horizontal="center" vertical="center" shrinkToFit="1"/>
      <protection locked="0"/>
    </xf>
    <xf numFmtId="3" fontId="26" fillId="0" borderId="3" xfId="0" applyNumberFormat="1" applyFont="1" applyBorder="1" applyAlignment="1" applyProtection="1">
      <alignment horizontal="center" vertical="center" shrinkToFit="1"/>
      <protection locked="0"/>
    </xf>
    <xf numFmtId="0" fontId="36" fillId="21" borderId="3" xfId="0" applyFont="1" applyFill="1" applyBorder="1" applyAlignment="1" applyProtection="1">
      <alignment horizontal="left" vertical="justify" shrinkToFit="1" readingOrder="2"/>
    </xf>
    <xf numFmtId="0" fontId="25" fillId="21" borderId="3" xfId="0" applyFont="1" applyFill="1" applyBorder="1" applyAlignment="1" applyProtection="1">
      <alignment horizontal="center" vertical="justify" shrinkToFit="1" readingOrder="2"/>
    </xf>
    <xf numFmtId="0" fontId="36" fillId="21" borderId="19" xfId="0" applyFont="1" applyFill="1" applyBorder="1" applyAlignment="1" applyProtection="1">
      <alignment horizontal="right" vertical="center" shrinkToFit="1" readingOrder="2"/>
    </xf>
    <xf numFmtId="0" fontId="25" fillId="21" borderId="19" xfId="0" applyFont="1" applyFill="1" applyBorder="1" applyAlignment="1" applyProtection="1">
      <alignment horizontal="center" vertical="center" shrinkToFit="1" readingOrder="2"/>
    </xf>
    <xf numFmtId="3" fontId="26" fillId="21" borderId="19" xfId="0" applyNumberFormat="1" applyFont="1" applyFill="1" applyBorder="1" applyAlignment="1" applyProtection="1">
      <alignment horizontal="center" vertical="center" shrinkToFit="1"/>
    </xf>
    <xf numFmtId="3" fontId="26" fillId="21" borderId="19" xfId="0" applyNumberFormat="1" applyFont="1" applyFill="1" applyBorder="1" applyAlignment="1" applyProtection="1">
      <alignment horizontal="center" vertical="center" shrinkToFit="1"/>
      <protection locked="0"/>
    </xf>
    <xf numFmtId="3" fontId="26" fillId="0" borderId="19" xfId="0" applyNumberFormat="1" applyFont="1" applyBorder="1" applyAlignment="1" applyProtection="1">
      <alignment horizontal="center" vertical="center" shrinkToFit="1"/>
      <protection locked="0"/>
    </xf>
    <xf numFmtId="3" fontId="26" fillId="23" borderId="49" xfId="0" applyNumberFormat="1" applyFont="1" applyFill="1" applyBorder="1" applyAlignment="1" applyProtection="1">
      <alignment horizontal="center" vertical="center" shrinkToFit="1"/>
    </xf>
    <xf numFmtId="3" fontId="26" fillId="2" borderId="49" xfId="0" applyNumberFormat="1" applyFont="1" applyFill="1" applyBorder="1" applyAlignment="1" applyProtection="1">
      <alignment horizontal="center" vertical="center" shrinkToFit="1"/>
      <protection locked="0"/>
    </xf>
    <xf numFmtId="3" fontId="26" fillId="23" borderId="49" xfId="0" applyNumberFormat="1" applyFont="1" applyFill="1" applyBorder="1" applyAlignment="1" applyProtection="1">
      <alignment horizontal="center" vertical="center" shrinkToFit="1"/>
      <protection locked="0"/>
    </xf>
    <xf numFmtId="0" fontId="20" fillId="22" borderId="3" xfId="0" applyFont="1" applyFill="1" applyBorder="1" applyAlignment="1" applyProtection="1">
      <alignment horizontal="center" vertical="center" shrinkToFit="1" readingOrder="2"/>
      <protection locked="0"/>
    </xf>
    <xf numFmtId="0" fontId="27" fillId="22" borderId="3" xfId="0" applyFont="1" applyFill="1" applyBorder="1" applyAlignment="1" applyProtection="1">
      <alignment horizontal="center" vertical="justify" shrinkToFit="1"/>
      <protection locked="0"/>
    </xf>
    <xf numFmtId="3" fontId="27" fillId="4" borderId="3" xfId="0" applyNumberFormat="1" applyFont="1" applyFill="1" applyBorder="1" applyAlignment="1" applyProtection="1">
      <alignment horizontal="center" vertical="center" shrinkToFit="1"/>
    </xf>
    <xf numFmtId="0" fontId="27" fillId="4" borderId="3" xfId="0" applyFont="1" applyFill="1" applyBorder="1" applyAlignment="1" applyProtection="1">
      <alignment horizontal="center" vertical="center" shrinkToFit="1"/>
      <protection locked="0"/>
    </xf>
    <xf numFmtId="0" fontId="27" fillId="22" borderId="3" xfId="0" applyFont="1" applyFill="1" applyBorder="1" applyAlignment="1" applyProtection="1">
      <alignment horizontal="center" vertical="center" shrinkToFit="1"/>
      <protection locked="0"/>
    </xf>
    <xf numFmtId="0" fontId="27" fillId="4" borderId="3" xfId="0" applyFont="1" applyFill="1" applyBorder="1" applyAlignment="1" applyProtection="1">
      <alignment horizontal="center" vertical="center" shrinkToFit="1"/>
    </xf>
    <xf numFmtId="3" fontId="20" fillId="4" borderId="47" xfId="0" applyNumberFormat="1" applyFont="1" applyFill="1" applyBorder="1" applyAlignment="1" applyProtection="1">
      <alignment horizontal="center" vertical="center" shrinkToFit="1"/>
    </xf>
    <xf numFmtId="0" fontId="27" fillId="4" borderId="3" xfId="0" applyFont="1" applyFill="1" applyBorder="1" applyAlignment="1" applyProtection="1">
      <alignment horizontal="center" vertical="justify" shrinkToFit="1"/>
      <protection locked="0"/>
    </xf>
    <xf numFmtId="0" fontId="20" fillId="21" borderId="3" xfId="0" applyFont="1" applyFill="1" applyBorder="1" applyAlignment="1" applyProtection="1">
      <alignment horizontal="center" vertical="center" shrinkToFit="1" readingOrder="2"/>
      <protection locked="0"/>
    </xf>
    <xf numFmtId="0" fontId="27" fillId="0" borderId="3" xfId="0" applyFont="1" applyBorder="1" applyAlignment="1" applyProtection="1">
      <alignment horizontal="center" vertical="center" shrinkToFit="1"/>
      <protection locked="0"/>
    </xf>
    <xf numFmtId="0" fontId="20" fillId="0" borderId="3" xfId="0" applyFont="1" applyFill="1" applyBorder="1" applyAlignment="1" applyProtection="1">
      <alignment horizontal="center" vertical="center" shrinkToFit="1" readingOrder="2"/>
      <protection locked="0"/>
    </xf>
    <xf numFmtId="0" fontId="27" fillId="23" borderId="49" xfId="0" applyFont="1" applyFill="1" applyBorder="1" applyAlignment="1" applyProtection="1">
      <alignment horizontal="center" vertical="center" shrinkToFit="1"/>
    </xf>
    <xf numFmtId="0" fontId="27" fillId="2" borderId="49" xfId="0" applyFont="1" applyFill="1" applyBorder="1" applyAlignment="1" applyProtection="1">
      <alignment horizontal="center" vertical="center" shrinkToFit="1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0" fontId="14" fillId="0" borderId="47" xfId="1" applyFont="1" applyBorder="1" applyAlignment="1" applyProtection="1">
      <alignment horizontal="center" vertical="center" shrinkToFit="1"/>
      <protection locked="0"/>
    </xf>
    <xf numFmtId="0" fontId="14" fillId="7" borderId="3" xfId="1" applyFont="1" applyFill="1" applyBorder="1" applyAlignment="1" applyProtection="1">
      <alignment horizontal="center" vertical="center" shrinkToFit="1"/>
    </xf>
    <xf numFmtId="3" fontId="23" fillId="0" borderId="3" xfId="0" applyNumberFormat="1" applyFont="1" applyBorder="1" applyAlignment="1" applyProtection="1">
      <alignment horizontal="center" vertical="center" shrinkToFit="1" readingOrder="2"/>
      <protection locked="0"/>
    </xf>
    <xf numFmtId="3" fontId="23" fillId="0" borderId="2" xfId="0" applyNumberFormat="1" applyFont="1" applyBorder="1" applyAlignment="1" applyProtection="1">
      <alignment horizontal="center" vertical="center" shrinkToFit="1" readingOrder="2"/>
      <protection locked="0"/>
    </xf>
    <xf numFmtId="3" fontId="24" fillId="0" borderId="3" xfId="0" applyNumberFormat="1" applyFont="1" applyBorder="1" applyAlignment="1" applyProtection="1">
      <alignment horizontal="center" vertical="center" shrinkToFit="1"/>
      <protection locked="0"/>
    </xf>
    <xf numFmtId="3" fontId="24" fillId="0" borderId="6" xfId="0" applyNumberFormat="1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 readingOrder="2"/>
      <protection locked="0"/>
    </xf>
    <xf numFmtId="0" fontId="10" fillId="0" borderId="0" xfId="0" applyFont="1" applyAlignment="1" applyProtection="1">
      <alignment horizontal="center" vertical="center" readingOrder="2"/>
      <protection locked="0"/>
    </xf>
    <xf numFmtId="0" fontId="15" fillId="12" borderId="25" xfId="0" applyFont="1" applyFill="1" applyBorder="1" applyAlignment="1" applyProtection="1">
      <alignment horizontal="center" vertical="center"/>
      <protection locked="0"/>
    </xf>
    <xf numFmtId="0" fontId="15" fillId="12" borderId="32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 readingOrder="2"/>
      <protection locked="0"/>
    </xf>
    <xf numFmtId="0" fontId="13" fillId="0" borderId="39" xfId="0" applyFont="1" applyBorder="1" applyAlignment="1" applyProtection="1">
      <alignment horizontal="center" vertical="center" readingOrder="2"/>
      <protection locked="0"/>
    </xf>
    <xf numFmtId="0" fontId="13" fillId="0" borderId="2" xfId="0" applyFont="1" applyBorder="1" applyAlignment="1" applyProtection="1">
      <alignment horizontal="right" vertical="center" readingOrder="2"/>
      <protection locked="0"/>
    </xf>
    <xf numFmtId="0" fontId="13" fillId="0" borderId="5" xfId="0" applyFont="1" applyBorder="1" applyAlignment="1" applyProtection="1">
      <alignment horizontal="right" vertical="center" readingOrder="2"/>
      <protection locked="0"/>
    </xf>
    <xf numFmtId="0" fontId="13" fillId="0" borderId="29" xfId="0" applyFont="1" applyBorder="1" applyAlignment="1" applyProtection="1">
      <alignment horizontal="right" vertical="center" readingOrder="2"/>
      <protection locked="0"/>
    </xf>
    <xf numFmtId="0" fontId="12" fillId="0" borderId="10" xfId="0" applyFont="1" applyBorder="1" applyAlignment="1" applyProtection="1">
      <alignment horizontal="right" vertical="center" readingOrder="2"/>
      <protection locked="0"/>
    </xf>
    <xf numFmtId="0" fontId="12" fillId="0" borderId="5" xfId="0" applyFont="1" applyBorder="1" applyAlignment="1" applyProtection="1">
      <alignment horizontal="right" vertical="center" readingOrder="2"/>
      <protection locked="0"/>
    </xf>
    <xf numFmtId="0" fontId="12" fillId="0" borderId="29" xfId="0" applyFont="1" applyBorder="1" applyAlignment="1" applyProtection="1">
      <alignment horizontal="right" vertical="center" readingOrder="2"/>
      <protection locked="0"/>
    </xf>
    <xf numFmtId="0" fontId="15" fillId="0" borderId="1" xfId="0" applyFont="1" applyBorder="1" applyAlignment="1" applyProtection="1">
      <alignment horizontal="center" vertical="center" readingOrder="2"/>
      <protection locked="0"/>
    </xf>
    <xf numFmtId="0" fontId="15" fillId="0" borderId="0" xfId="0" applyFont="1" applyBorder="1" applyAlignment="1" applyProtection="1">
      <alignment horizontal="center" vertical="center" readingOrder="2"/>
      <protection locked="0"/>
    </xf>
    <xf numFmtId="0" fontId="15" fillId="0" borderId="17" xfId="0" applyFont="1" applyBorder="1" applyAlignment="1" applyProtection="1">
      <alignment horizontal="center" vertical="center" readingOrder="2"/>
      <protection locked="0"/>
    </xf>
    <xf numFmtId="0" fontId="15" fillId="0" borderId="28" xfId="0" applyFont="1" applyBorder="1" applyAlignment="1" applyProtection="1">
      <alignment horizontal="center" vertical="center" readingOrder="2"/>
      <protection locked="0"/>
    </xf>
    <xf numFmtId="0" fontId="15" fillId="12" borderId="26" xfId="0" applyFont="1" applyFill="1" applyBorder="1" applyAlignment="1" applyProtection="1">
      <alignment horizontal="center" vertical="center" wrapText="1"/>
      <protection locked="0"/>
    </xf>
    <xf numFmtId="0" fontId="15" fillId="12" borderId="9" xfId="0" applyFont="1" applyFill="1" applyBorder="1" applyAlignment="1" applyProtection="1">
      <alignment horizontal="center" vertical="center" wrapText="1"/>
      <protection locked="0"/>
    </xf>
    <xf numFmtId="0" fontId="15" fillId="12" borderId="25" xfId="0" applyFont="1" applyFill="1" applyBorder="1" applyAlignment="1" applyProtection="1">
      <alignment horizontal="center" vertical="center" wrapText="1"/>
      <protection locked="0"/>
    </xf>
    <xf numFmtId="0" fontId="15" fillId="12" borderId="32" xfId="0" applyFont="1" applyFill="1" applyBorder="1" applyAlignment="1" applyProtection="1">
      <alignment horizontal="center" vertical="center" wrapText="1"/>
      <protection locked="0"/>
    </xf>
    <xf numFmtId="3" fontId="22" fillId="0" borderId="2" xfId="0" applyNumberFormat="1" applyFont="1" applyFill="1" applyBorder="1" applyAlignment="1" applyProtection="1">
      <alignment horizontal="center" vertical="center"/>
      <protection locked="0"/>
    </xf>
    <xf numFmtId="3" fontId="22" fillId="0" borderId="5" xfId="0" applyNumberFormat="1" applyFont="1" applyFill="1" applyBorder="1" applyAlignment="1" applyProtection="1">
      <alignment horizontal="center" vertical="center"/>
      <protection locked="0"/>
    </xf>
    <xf numFmtId="3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67" xfId="0" applyFont="1" applyBorder="1" applyAlignment="1" applyProtection="1">
      <alignment horizontal="right" vertical="center" readingOrder="2"/>
      <protection locked="0"/>
    </xf>
    <xf numFmtId="0" fontId="21" fillId="0" borderId="65" xfId="0" applyFont="1" applyBorder="1" applyAlignment="1" applyProtection="1">
      <alignment horizontal="right" vertical="center" readingOrder="2"/>
      <protection locked="0"/>
    </xf>
    <xf numFmtId="0" fontId="21" fillId="0" borderId="68" xfId="0" applyFont="1" applyBorder="1" applyAlignment="1" applyProtection="1">
      <alignment horizontal="right" vertical="center" readingOrder="2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/>
      <protection locked="0"/>
    </xf>
    <xf numFmtId="0" fontId="22" fillId="4" borderId="5" xfId="0" applyFont="1" applyFill="1" applyBorder="1" applyAlignment="1" applyProtection="1">
      <alignment horizontal="center" vertical="center"/>
      <protection locked="0"/>
    </xf>
    <xf numFmtId="0" fontId="22" fillId="4" borderId="31" xfId="0" applyFont="1" applyFill="1" applyBorder="1" applyAlignment="1" applyProtection="1">
      <alignment horizontal="center" vertical="center"/>
      <protection locked="0"/>
    </xf>
    <xf numFmtId="3" fontId="22" fillId="3" borderId="49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58" xfId="0" applyFont="1" applyBorder="1" applyAlignment="1" applyProtection="1">
      <alignment horizontal="center" vertical="center" wrapText="1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49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3" fontId="22" fillId="0" borderId="2" xfId="0" applyNumberFormat="1" applyFont="1" applyBorder="1" applyAlignment="1" applyProtection="1">
      <alignment horizontal="center" vertical="center"/>
      <protection locked="0"/>
    </xf>
    <xf numFmtId="3" fontId="22" fillId="0" borderId="5" xfId="0" applyNumberFormat="1" applyFont="1" applyBorder="1" applyAlignment="1" applyProtection="1">
      <alignment horizontal="center" vertical="center"/>
      <protection locked="0"/>
    </xf>
    <xf numFmtId="3" fontId="22" fillId="0" borderId="31" xfId="0" applyNumberFormat="1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5" xfId="0" applyFont="1" applyBorder="1" applyAlignment="1" applyProtection="1">
      <alignment horizontal="center"/>
      <protection locked="0"/>
    </xf>
    <xf numFmtId="0" fontId="22" fillId="0" borderId="31" xfId="0" applyFont="1" applyBorder="1" applyAlignment="1" applyProtection="1">
      <alignment horizontal="center"/>
      <protection locked="0"/>
    </xf>
    <xf numFmtId="0" fontId="39" fillId="0" borderId="19" xfId="0" applyFont="1" applyBorder="1" applyAlignment="1" applyProtection="1">
      <alignment horizontal="center" vertical="center"/>
    </xf>
    <xf numFmtId="0" fontId="39" fillId="0" borderId="21" xfId="0" applyFont="1" applyBorder="1" applyAlignment="1" applyProtection="1">
      <alignment horizontal="center" vertical="center"/>
    </xf>
    <xf numFmtId="0" fontId="38" fillId="15" borderId="82" xfId="0" applyFont="1" applyFill="1" applyBorder="1" applyAlignment="1" applyProtection="1">
      <alignment horizontal="center" vertical="center"/>
    </xf>
    <xf numFmtId="0" fontId="38" fillId="15" borderId="34" xfId="0" applyFont="1" applyFill="1" applyBorder="1" applyAlignment="1" applyProtection="1">
      <alignment horizontal="center" vertical="center"/>
    </xf>
    <xf numFmtId="0" fontId="38" fillId="15" borderId="77" xfId="0" applyFont="1" applyFill="1" applyBorder="1" applyAlignment="1" applyProtection="1">
      <alignment horizontal="center" vertical="center"/>
    </xf>
    <xf numFmtId="0" fontId="38" fillId="15" borderId="79" xfId="0" applyFont="1" applyFill="1" applyBorder="1" applyAlignment="1" applyProtection="1">
      <alignment horizontal="center" vertical="center"/>
    </xf>
    <xf numFmtId="0" fontId="30" fillId="0" borderId="44" xfId="0" applyFont="1" applyBorder="1" applyAlignment="1" applyProtection="1">
      <alignment horizontal="center" vertical="center" readingOrder="2"/>
      <protection locked="0"/>
    </xf>
    <xf numFmtId="0" fontId="30" fillId="0" borderId="45" xfId="0" applyFont="1" applyBorder="1" applyAlignment="1" applyProtection="1">
      <alignment horizontal="center" vertical="center" readingOrder="2"/>
      <protection locked="0"/>
    </xf>
    <xf numFmtId="0" fontId="30" fillId="0" borderId="3" xfId="0" applyFont="1" applyBorder="1" applyAlignment="1" applyProtection="1">
      <alignment horizontal="center" vertical="center" readingOrder="2"/>
      <protection locked="0"/>
    </xf>
    <xf numFmtId="0" fontId="30" fillId="0" borderId="47" xfId="0" applyFont="1" applyBorder="1" applyAlignment="1" applyProtection="1">
      <alignment horizontal="center" vertical="center" readingOrder="2"/>
      <protection locked="0"/>
    </xf>
    <xf numFmtId="0" fontId="38" fillId="10" borderId="3" xfId="0" applyFont="1" applyFill="1" applyBorder="1" applyAlignment="1" applyProtection="1">
      <alignment horizontal="right" vertical="center"/>
    </xf>
    <xf numFmtId="0" fontId="27" fillId="17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readingOrder="2"/>
      <protection locked="0"/>
    </xf>
    <xf numFmtId="0" fontId="12" fillId="0" borderId="4" xfId="0" applyFont="1" applyBorder="1" applyAlignment="1" applyProtection="1">
      <alignment horizontal="center" vertical="center" readingOrder="2"/>
      <protection locked="0"/>
    </xf>
    <xf numFmtId="0" fontId="30" fillId="0" borderId="59" xfId="0" applyFont="1" applyBorder="1" applyAlignment="1" applyProtection="1">
      <alignment horizontal="center" vertical="center" readingOrder="2"/>
      <protection locked="0"/>
    </xf>
    <xf numFmtId="0" fontId="30" fillId="0" borderId="63" xfId="0" applyFont="1" applyBorder="1" applyAlignment="1" applyProtection="1">
      <alignment horizontal="center" vertical="center" readingOrder="2"/>
      <protection locked="0"/>
    </xf>
    <xf numFmtId="0" fontId="30" fillId="0" borderId="76" xfId="0" applyFont="1" applyBorder="1" applyAlignment="1" applyProtection="1">
      <alignment horizontal="center" vertical="center" readingOrder="2"/>
      <protection locked="0"/>
    </xf>
    <xf numFmtId="0" fontId="30" fillId="0" borderId="77" xfId="0" applyFont="1" applyBorder="1" applyAlignment="1" applyProtection="1">
      <alignment horizontal="center" vertical="center" readingOrder="2"/>
      <protection locked="0"/>
    </xf>
    <xf numFmtId="0" fontId="30" fillId="0" borderId="78" xfId="0" applyFont="1" applyBorder="1" applyAlignment="1" applyProtection="1">
      <alignment horizontal="center" vertical="center" readingOrder="2"/>
      <protection locked="0"/>
    </xf>
    <xf numFmtId="0" fontId="30" fillId="0" borderId="79" xfId="0" applyFont="1" applyBorder="1" applyAlignment="1" applyProtection="1">
      <alignment horizontal="center" vertical="center" readingOrder="2"/>
      <protection locked="0"/>
    </xf>
    <xf numFmtId="0" fontId="27" fillId="17" borderId="44" xfId="0" applyFont="1" applyFill="1" applyBorder="1" applyAlignment="1" applyProtection="1">
      <alignment horizontal="center"/>
    </xf>
    <xf numFmtId="0" fontId="27" fillId="17" borderId="45" xfId="0" applyFont="1" applyFill="1" applyBorder="1" applyAlignment="1" applyProtection="1">
      <alignment horizontal="center"/>
    </xf>
    <xf numFmtId="0" fontId="32" fillId="17" borderId="44" xfId="0" applyFont="1" applyFill="1" applyBorder="1" applyAlignment="1" applyProtection="1">
      <alignment horizontal="center" vertical="center"/>
    </xf>
    <xf numFmtId="0" fontId="32" fillId="17" borderId="3" xfId="0" applyFont="1" applyFill="1" applyBorder="1" applyAlignment="1" applyProtection="1">
      <alignment horizontal="center" vertical="center"/>
    </xf>
    <xf numFmtId="0" fontId="27" fillId="17" borderId="3" xfId="0" applyFont="1" applyFill="1" applyBorder="1" applyAlignment="1" applyProtection="1">
      <alignment horizontal="center" vertical="center" wrapText="1"/>
    </xf>
    <xf numFmtId="0" fontId="27" fillId="17" borderId="47" xfId="0" applyFont="1" applyFill="1" applyBorder="1" applyAlignment="1" applyProtection="1">
      <alignment horizontal="center" vertical="center"/>
    </xf>
    <xf numFmtId="0" fontId="32" fillId="17" borderId="43" xfId="0" applyFont="1" applyFill="1" applyBorder="1" applyAlignment="1" applyProtection="1">
      <alignment horizontal="center" vertical="center"/>
    </xf>
    <xf numFmtId="0" fontId="32" fillId="17" borderId="46" xfId="0" applyFont="1" applyFill="1" applyBorder="1" applyAlignment="1" applyProtection="1">
      <alignment horizontal="center" vertical="center"/>
    </xf>
    <xf numFmtId="0" fontId="38" fillId="0" borderId="19" xfId="0" applyFont="1" applyBorder="1" applyAlignment="1" applyProtection="1">
      <alignment horizontal="right" vertical="center"/>
    </xf>
    <xf numFmtId="0" fontId="38" fillId="0" borderId="21" xfId="0" applyFont="1" applyBorder="1" applyAlignment="1" applyProtection="1">
      <alignment horizontal="right" vertical="center"/>
    </xf>
    <xf numFmtId="0" fontId="39" fillId="10" borderId="46" xfId="0" applyFont="1" applyFill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horizontal="center" vertical="center" readingOrder="2"/>
      <protection locked="0"/>
    </xf>
    <xf numFmtId="0" fontId="11" fillId="0" borderId="3" xfId="0" applyFont="1" applyBorder="1" applyAlignment="1" applyProtection="1">
      <alignment horizontal="center" vertical="center" readingOrder="2"/>
      <protection locked="0"/>
    </xf>
    <xf numFmtId="0" fontId="17" fillId="17" borderId="44" xfId="0" applyFont="1" applyFill="1" applyBorder="1" applyAlignment="1" applyProtection="1">
      <alignment horizontal="center" vertical="center" wrapText="1"/>
      <protection locked="0"/>
    </xf>
    <xf numFmtId="0" fontId="17" fillId="17" borderId="45" xfId="0" applyFont="1" applyFill="1" applyBorder="1" applyAlignment="1" applyProtection="1">
      <alignment horizontal="center" vertical="center" wrapText="1"/>
      <protection locked="0"/>
    </xf>
    <xf numFmtId="0" fontId="31" fillId="17" borderId="44" xfId="0" applyFont="1" applyFill="1" applyBorder="1" applyAlignment="1" applyProtection="1">
      <alignment horizontal="center" vertical="center"/>
      <protection locked="0"/>
    </xf>
    <xf numFmtId="0" fontId="31" fillId="17" borderId="3" xfId="0" applyFont="1" applyFill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right" vertical="center" readingOrder="2"/>
      <protection locked="0"/>
    </xf>
    <xf numFmtId="0" fontId="21" fillId="0" borderId="75" xfId="0" applyFont="1" applyBorder="1" applyAlignment="1" applyProtection="1">
      <alignment horizontal="right" vertical="center"/>
      <protection locked="0"/>
    </xf>
    <xf numFmtId="0" fontId="31" fillId="3" borderId="48" xfId="0" applyFont="1" applyFill="1" applyBorder="1" applyAlignment="1" applyProtection="1">
      <alignment horizontal="center" vertical="center"/>
    </xf>
    <xf numFmtId="0" fontId="31" fillId="3" borderId="49" xfId="0" applyFont="1" applyFill="1" applyBorder="1" applyAlignment="1" applyProtection="1">
      <alignment horizontal="center" vertical="center"/>
    </xf>
    <xf numFmtId="3" fontId="11" fillId="10" borderId="63" xfId="0" applyNumberFormat="1" applyFont="1" applyFill="1" applyBorder="1" applyAlignment="1" applyProtection="1">
      <alignment horizontal="right" vertical="center"/>
      <protection locked="0"/>
    </xf>
    <xf numFmtId="0" fontId="11" fillId="10" borderId="63" xfId="0" applyFont="1" applyFill="1" applyBorder="1" applyAlignment="1" applyProtection="1">
      <alignment horizontal="right" vertical="center"/>
      <protection locked="0"/>
    </xf>
    <xf numFmtId="0" fontId="11" fillId="10" borderId="72" xfId="0" applyFont="1" applyFill="1" applyBorder="1" applyAlignment="1" applyProtection="1">
      <alignment horizontal="right" vertical="center"/>
      <protection locked="0"/>
    </xf>
    <xf numFmtId="0" fontId="39" fillId="10" borderId="80" xfId="0" applyFont="1" applyFill="1" applyBorder="1" applyAlignment="1" applyProtection="1">
      <alignment horizontal="center" vertical="center"/>
    </xf>
    <xf numFmtId="0" fontId="39" fillId="10" borderId="81" xfId="0" applyFont="1" applyFill="1" applyBorder="1" applyAlignment="1" applyProtection="1">
      <alignment horizontal="center" vertical="center"/>
    </xf>
    <xf numFmtId="0" fontId="17" fillId="17" borderId="3" xfId="0" applyFont="1" applyFill="1" applyBorder="1" applyAlignment="1" applyProtection="1">
      <alignment horizontal="center" vertical="center" wrapText="1"/>
      <protection locked="0"/>
    </xf>
    <xf numFmtId="0" fontId="32" fillId="10" borderId="0" xfId="0" applyFont="1" applyFill="1" applyBorder="1" applyAlignment="1" applyProtection="1">
      <alignment horizontal="right" vertical="center"/>
      <protection locked="0"/>
    </xf>
    <xf numFmtId="0" fontId="32" fillId="10" borderId="4" xfId="0" applyFont="1" applyFill="1" applyBorder="1" applyAlignment="1" applyProtection="1">
      <alignment horizontal="right" vertical="center"/>
      <protection locked="0"/>
    </xf>
    <xf numFmtId="0" fontId="31" fillId="17" borderId="43" xfId="0" applyFont="1" applyFill="1" applyBorder="1" applyAlignment="1" applyProtection="1">
      <alignment horizontal="center" vertical="center"/>
      <protection locked="0"/>
    </xf>
    <xf numFmtId="0" fontId="31" fillId="17" borderId="46" xfId="0" applyFont="1" applyFill="1" applyBorder="1" applyAlignment="1" applyProtection="1">
      <alignment horizontal="center" vertical="center"/>
      <protection locked="0"/>
    </xf>
    <xf numFmtId="0" fontId="31" fillId="17" borderId="44" xfId="0" applyFont="1" applyFill="1" applyBorder="1" applyAlignment="1" applyProtection="1">
      <alignment horizontal="center" vertical="center" wrapText="1"/>
      <protection locked="0"/>
    </xf>
    <xf numFmtId="0" fontId="31" fillId="17" borderId="3" xfId="0" applyFont="1" applyFill="1" applyBorder="1" applyAlignment="1" applyProtection="1">
      <alignment horizontal="center" vertical="center" wrapText="1"/>
      <protection locked="0"/>
    </xf>
    <xf numFmtId="0" fontId="38" fillId="10" borderId="19" xfId="0" applyFont="1" applyFill="1" applyBorder="1" applyAlignment="1" applyProtection="1">
      <alignment horizontal="right" vertical="center"/>
    </xf>
    <xf numFmtId="0" fontId="38" fillId="10" borderId="21" xfId="0" applyFont="1" applyFill="1" applyBorder="1" applyAlignment="1" applyProtection="1">
      <alignment horizontal="right" vertical="center"/>
    </xf>
    <xf numFmtId="0" fontId="17" fillId="2" borderId="48" xfId="0" applyFont="1" applyFill="1" applyBorder="1" applyAlignment="1" applyProtection="1">
      <alignment horizontal="center" vertical="center"/>
      <protection locked="0"/>
    </xf>
    <xf numFmtId="0" fontId="17" fillId="2" borderId="49" xfId="0" applyFont="1" applyFill="1" applyBorder="1" applyAlignment="1" applyProtection="1">
      <alignment horizontal="center" vertical="center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 horizontal="center" vertical="center" wrapText="1"/>
      <protection locked="0"/>
    </xf>
    <xf numFmtId="0" fontId="14" fillId="0" borderId="83" xfId="0" applyFont="1" applyBorder="1" applyAlignment="1" applyProtection="1">
      <alignment horizontal="center" vertical="center" wrapText="1"/>
      <protection locked="0"/>
    </xf>
    <xf numFmtId="0" fontId="14" fillId="0" borderId="64" xfId="0" applyFont="1" applyBorder="1" applyAlignment="1" applyProtection="1">
      <alignment horizontal="center" vertical="center" wrapText="1"/>
      <protection locked="0"/>
    </xf>
    <xf numFmtId="0" fontId="14" fillId="0" borderId="65" xfId="0" applyFont="1" applyBorder="1" applyAlignment="1" applyProtection="1">
      <alignment horizontal="center" vertical="center" wrapText="1"/>
      <protection locked="0"/>
    </xf>
    <xf numFmtId="0" fontId="14" fillId="0" borderId="69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readingOrder="2"/>
      <protection locked="0"/>
    </xf>
    <xf numFmtId="0" fontId="35" fillId="0" borderId="27" xfId="0" applyFont="1" applyBorder="1" applyAlignment="1" applyProtection="1">
      <alignment horizontal="center" vertical="center" readingOrder="2"/>
      <protection locked="0"/>
    </xf>
    <xf numFmtId="0" fontId="35" fillId="0" borderId="0" xfId="0" applyFont="1" applyBorder="1" applyAlignment="1" applyProtection="1">
      <alignment horizontal="center" vertical="center" readingOrder="2"/>
      <protection locked="0"/>
    </xf>
    <xf numFmtId="0" fontId="35" fillId="0" borderId="4" xfId="0" applyFont="1" applyBorder="1" applyAlignment="1" applyProtection="1">
      <alignment horizontal="center" vertical="center" readingOrder="2"/>
      <protection locked="0"/>
    </xf>
    <xf numFmtId="0" fontId="30" fillId="0" borderId="55" xfId="0" applyFont="1" applyBorder="1" applyAlignment="1" applyProtection="1">
      <alignment horizontal="left" vertical="center" readingOrder="2"/>
      <protection locked="0"/>
    </xf>
    <xf numFmtId="0" fontId="30" fillId="0" borderId="53" xfId="0" applyFont="1" applyBorder="1" applyAlignment="1" applyProtection="1">
      <alignment horizontal="left" vertical="center" readingOrder="2"/>
      <protection locked="0"/>
    </xf>
    <xf numFmtId="0" fontId="30" fillId="0" borderId="54" xfId="0" applyFont="1" applyBorder="1" applyAlignment="1" applyProtection="1">
      <alignment horizontal="left" vertical="center" readingOrder="2"/>
      <protection locked="0"/>
    </xf>
    <xf numFmtId="0" fontId="41" fillId="17" borderId="45" xfId="0" applyFont="1" applyFill="1" applyBorder="1" applyAlignment="1" applyProtection="1">
      <alignment horizontal="center" vertical="center" textRotation="90" wrapText="1"/>
      <protection locked="0"/>
    </xf>
    <xf numFmtId="0" fontId="41" fillId="17" borderId="47" xfId="0" applyFont="1" applyFill="1" applyBorder="1" applyAlignment="1" applyProtection="1">
      <alignment horizontal="center" vertical="center" textRotation="90" wrapText="1"/>
      <protection locked="0"/>
    </xf>
    <xf numFmtId="0" fontId="30" fillId="0" borderId="12" xfId="0" applyFont="1" applyBorder="1" applyAlignment="1" applyProtection="1">
      <alignment horizontal="right" vertical="center" readingOrder="2"/>
      <protection locked="0"/>
    </xf>
    <xf numFmtId="0" fontId="30" fillId="0" borderId="15" xfId="0" applyFont="1" applyBorder="1" applyAlignment="1" applyProtection="1">
      <alignment horizontal="right" vertical="center" readingOrder="2"/>
      <protection locked="0"/>
    </xf>
    <xf numFmtId="0" fontId="30" fillId="0" borderId="20" xfId="0" applyFont="1" applyBorder="1" applyAlignment="1" applyProtection="1">
      <alignment horizontal="right" vertical="center" readingOrder="2"/>
      <protection locked="0"/>
    </xf>
    <xf numFmtId="0" fontId="12" fillId="0" borderId="17" xfId="0" applyFont="1" applyBorder="1" applyAlignment="1" applyProtection="1">
      <alignment horizontal="right" vertical="center" readingOrder="2"/>
      <protection locked="0"/>
    </xf>
    <xf numFmtId="0" fontId="12" fillId="0" borderId="28" xfId="0" applyFont="1" applyBorder="1" applyAlignment="1" applyProtection="1">
      <alignment horizontal="right" vertical="center" readingOrder="2"/>
      <protection locked="0"/>
    </xf>
    <xf numFmtId="0" fontId="21" fillId="0" borderId="16" xfId="0" applyFont="1" applyBorder="1" applyAlignment="1" applyProtection="1">
      <alignment horizontal="center" vertical="center" readingOrder="2"/>
      <protection locked="0"/>
    </xf>
    <xf numFmtId="0" fontId="21" fillId="0" borderId="17" xfId="0" applyFont="1" applyBorder="1" applyAlignment="1" applyProtection="1">
      <alignment horizontal="center" vertical="center" readingOrder="2"/>
      <protection locked="0"/>
    </xf>
    <xf numFmtId="0" fontId="41" fillId="17" borderId="56" xfId="0" applyFont="1" applyFill="1" applyBorder="1" applyAlignment="1" applyProtection="1">
      <alignment horizontal="center" vertical="center" wrapText="1"/>
      <protection locked="0"/>
    </xf>
    <xf numFmtId="0" fontId="41" fillId="17" borderId="57" xfId="0" applyFont="1" applyFill="1" applyBorder="1" applyAlignment="1" applyProtection="1">
      <alignment horizontal="center" vertical="center" wrapText="1"/>
      <protection locked="0"/>
    </xf>
    <xf numFmtId="0" fontId="41" fillId="17" borderId="83" xfId="0" applyFont="1" applyFill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readingOrder="2"/>
      <protection locked="0"/>
    </xf>
    <xf numFmtId="0" fontId="21" fillId="0" borderId="11" xfId="0" applyFont="1" applyBorder="1" applyAlignment="1" applyProtection="1">
      <alignment horizontal="center" vertical="center" readingOrder="2"/>
      <protection locked="0"/>
    </xf>
    <xf numFmtId="0" fontId="21" fillId="0" borderId="1" xfId="0" applyFont="1" applyBorder="1" applyAlignment="1" applyProtection="1">
      <alignment horizontal="center" vertical="center" readingOrder="2"/>
      <protection locked="0"/>
    </xf>
    <xf numFmtId="0" fontId="21" fillId="0" borderId="0" xfId="0" applyFont="1" applyBorder="1" applyAlignment="1" applyProtection="1">
      <alignment horizontal="center" vertical="center" readingOrder="2"/>
      <protection locked="0"/>
    </xf>
    <xf numFmtId="0" fontId="41" fillId="17" borderId="43" xfId="0" applyFont="1" applyFill="1" applyBorder="1" applyAlignment="1" applyProtection="1">
      <alignment horizontal="center" vertical="center" wrapText="1"/>
      <protection locked="0"/>
    </xf>
    <xf numFmtId="0" fontId="41" fillId="17" borderId="46" xfId="0" applyFont="1" applyFill="1" applyBorder="1" applyAlignment="1" applyProtection="1">
      <alignment horizontal="center" vertical="center" wrapText="1"/>
      <protection locked="0"/>
    </xf>
    <xf numFmtId="0" fontId="41" fillId="17" borderId="44" xfId="0" applyFont="1" applyFill="1" applyBorder="1" applyAlignment="1" applyProtection="1">
      <alignment horizontal="center" vertical="center"/>
      <protection locked="0"/>
    </xf>
    <xf numFmtId="0" fontId="41" fillId="17" borderId="3" xfId="0" applyFont="1" applyFill="1" applyBorder="1" applyAlignment="1" applyProtection="1">
      <alignment horizontal="center" vertical="center"/>
      <protection locked="0"/>
    </xf>
    <xf numFmtId="0" fontId="41" fillId="17" borderId="56" xfId="0" applyFont="1" applyFill="1" applyBorder="1" applyAlignment="1" applyProtection="1">
      <alignment horizontal="center" vertical="center"/>
      <protection locked="0"/>
    </xf>
    <xf numFmtId="0" fontId="41" fillId="17" borderId="57" xfId="0" applyFont="1" applyFill="1" applyBorder="1" applyAlignment="1" applyProtection="1">
      <alignment horizontal="center" vertical="center"/>
      <protection locked="0"/>
    </xf>
    <xf numFmtId="0" fontId="41" fillId="17" borderId="83" xfId="0" applyFont="1" applyFill="1" applyBorder="1" applyAlignment="1" applyProtection="1">
      <alignment horizontal="center" vertical="center"/>
      <protection locked="0"/>
    </xf>
    <xf numFmtId="0" fontId="14" fillId="0" borderId="58" xfId="0" applyFont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 readingOrder="2"/>
      <protection locked="0"/>
    </xf>
    <xf numFmtId="0" fontId="21" fillId="0" borderId="4" xfId="0" applyFont="1" applyBorder="1" applyAlignment="1" applyProtection="1">
      <alignment horizontal="center" vertical="center" readingOrder="2"/>
      <protection locked="0"/>
    </xf>
    <xf numFmtId="0" fontId="22" fillId="0" borderId="17" xfId="0" applyFont="1" applyBorder="1" applyAlignment="1" applyProtection="1">
      <alignment horizontal="right" vertical="center"/>
      <protection locked="0"/>
    </xf>
    <xf numFmtId="0" fontId="22" fillId="0" borderId="28" xfId="0" applyFont="1" applyBorder="1" applyAlignment="1" applyProtection="1">
      <alignment horizontal="right" vertical="center"/>
      <protection locked="0"/>
    </xf>
    <xf numFmtId="0" fontId="21" fillId="0" borderId="12" xfId="0" applyFont="1" applyBorder="1" applyAlignment="1" applyProtection="1">
      <alignment horizontal="right" vertical="center" readingOrder="2"/>
      <protection locked="0"/>
    </xf>
    <xf numFmtId="0" fontId="21" fillId="0" borderId="15" xfId="0" applyFont="1" applyBorder="1" applyAlignment="1" applyProtection="1">
      <alignment horizontal="right" vertical="center" readingOrder="2"/>
      <protection locked="0"/>
    </xf>
    <xf numFmtId="0" fontId="21" fillId="0" borderId="20" xfId="0" applyFont="1" applyBorder="1" applyAlignment="1" applyProtection="1">
      <alignment horizontal="right" vertical="center" readingOrder="2"/>
      <protection locked="0"/>
    </xf>
    <xf numFmtId="0" fontId="15" fillId="0" borderId="1" xfId="0" applyFont="1" applyBorder="1" applyAlignment="1" applyProtection="1">
      <alignment horizontal="left" vertical="center" readingOrder="2"/>
      <protection locked="0"/>
    </xf>
    <xf numFmtId="0" fontId="15" fillId="0" borderId="0" xfId="0" applyFont="1" applyBorder="1" applyAlignment="1" applyProtection="1">
      <alignment horizontal="left" vertical="center" readingOrder="2"/>
      <protection locked="0"/>
    </xf>
    <xf numFmtId="0" fontId="15" fillId="0" borderId="4" xfId="0" applyFont="1" applyBorder="1" applyAlignment="1" applyProtection="1">
      <alignment horizontal="left" vertical="center" readingOrder="2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7" fillId="17" borderId="47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24" fillId="17" borderId="3" xfId="0" applyFont="1" applyFill="1" applyBorder="1" applyAlignment="1" applyProtection="1">
      <alignment horizontal="center" vertical="center" wrapText="1"/>
      <protection locked="0"/>
    </xf>
    <xf numFmtId="0" fontId="17" fillId="17" borderId="46" xfId="0" applyFont="1" applyFill="1" applyBorder="1" applyAlignment="1" applyProtection="1">
      <alignment horizontal="center" vertical="center" wrapText="1"/>
      <protection locked="0"/>
    </xf>
    <xf numFmtId="0" fontId="17" fillId="17" borderId="2" xfId="0" applyFont="1" applyFill="1" applyBorder="1" applyAlignment="1" applyProtection="1">
      <alignment horizontal="center" vertical="center" wrapText="1"/>
      <protection locked="0"/>
    </xf>
    <xf numFmtId="0" fontId="17" fillId="17" borderId="5" xfId="0" applyFont="1" applyFill="1" applyBorder="1" applyAlignment="1" applyProtection="1">
      <alignment horizontal="center" vertical="center" wrapText="1"/>
      <protection locked="0"/>
    </xf>
    <xf numFmtId="0" fontId="17" fillId="17" borderId="3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36" fillId="2" borderId="48" xfId="0" applyFont="1" applyFill="1" applyBorder="1" applyAlignment="1" applyProtection="1">
      <alignment horizontal="center" vertical="center" readingOrder="2"/>
      <protection locked="0"/>
    </xf>
    <xf numFmtId="0" fontId="36" fillId="2" borderId="49" xfId="0" applyFont="1" applyFill="1" applyBorder="1" applyAlignment="1" applyProtection="1">
      <alignment horizontal="center" vertical="center" readingOrder="2"/>
      <protection locked="0"/>
    </xf>
    <xf numFmtId="0" fontId="11" fillId="0" borderId="59" xfId="0" applyFont="1" applyBorder="1" applyAlignment="1" applyProtection="1">
      <alignment horizontal="center" vertical="center" wrapText="1" readingOrder="2"/>
      <protection locked="0"/>
    </xf>
    <xf numFmtId="0" fontId="11" fillId="0" borderId="76" xfId="0" applyFont="1" applyBorder="1" applyAlignment="1" applyProtection="1">
      <alignment horizontal="center" vertical="center" wrapText="1" readingOrder="2"/>
      <protection locked="0"/>
    </xf>
    <xf numFmtId="0" fontId="11" fillId="0" borderId="77" xfId="0" applyFont="1" applyBorder="1" applyAlignment="1" applyProtection="1">
      <alignment horizontal="center" vertical="center" wrapText="1" readingOrder="2"/>
      <protection locked="0"/>
    </xf>
    <xf numFmtId="0" fontId="11" fillId="0" borderId="79" xfId="0" applyFont="1" applyBorder="1" applyAlignment="1" applyProtection="1">
      <alignment horizontal="center" vertical="center" wrapText="1" readingOrder="2"/>
      <protection locked="0"/>
    </xf>
    <xf numFmtId="0" fontId="15" fillId="17" borderId="3" xfId="0" applyFont="1" applyFill="1" applyBorder="1" applyAlignment="1" applyProtection="1">
      <alignment horizontal="center" vertical="center" readingOrder="2"/>
      <protection locked="0"/>
    </xf>
    <xf numFmtId="0" fontId="17" fillId="17" borderId="46" xfId="0" applyFont="1" applyFill="1" applyBorder="1" applyAlignment="1" applyProtection="1">
      <alignment horizontal="center" vertical="center"/>
      <protection locked="0"/>
    </xf>
    <xf numFmtId="0" fontId="17" fillId="2" borderId="48" xfId="0" applyFont="1" applyFill="1" applyBorder="1" applyAlignment="1" applyProtection="1">
      <alignment horizontal="center" vertical="center"/>
    </xf>
    <xf numFmtId="0" fontId="17" fillId="2" borderId="49" xfId="0" applyFont="1" applyFill="1" applyBorder="1" applyAlignment="1" applyProtection="1">
      <alignment horizontal="center" vertical="center"/>
    </xf>
    <xf numFmtId="0" fontId="21" fillId="0" borderId="44" xfId="0" applyFont="1" applyBorder="1" applyAlignment="1" applyProtection="1">
      <alignment horizontal="center" vertical="center" readingOrder="2"/>
      <protection locked="0"/>
    </xf>
    <xf numFmtId="0" fontId="21" fillId="0" borderId="56" xfId="0" applyFont="1" applyBorder="1" applyAlignment="1" applyProtection="1">
      <alignment horizontal="center" vertical="center" readingOrder="2"/>
      <protection locked="0"/>
    </xf>
    <xf numFmtId="0" fontId="21" fillId="0" borderId="45" xfId="0" applyFont="1" applyBorder="1" applyAlignment="1" applyProtection="1">
      <alignment horizontal="center" vertical="center" readingOrder="2"/>
      <protection locked="0"/>
    </xf>
    <xf numFmtId="0" fontId="21" fillId="0" borderId="3" xfId="0" applyFont="1" applyBorder="1" applyAlignment="1" applyProtection="1">
      <alignment horizontal="center" vertical="center" readingOrder="2"/>
      <protection locked="0"/>
    </xf>
    <xf numFmtId="0" fontId="21" fillId="0" borderId="2" xfId="0" applyFont="1" applyBorder="1" applyAlignment="1" applyProtection="1">
      <alignment horizontal="center" vertical="center" readingOrder="2"/>
      <protection locked="0"/>
    </xf>
    <xf numFmtId="0" fontId="21" fillId="0" borderId="47" xfId="0" applyFont="1" applyBorder="1" applyAlignment="1" applyProtection="1">
      <alignment horizontal="center" vertical="center" readingOrder="2"/>
      <protection locked="0"/>
    </xf>
    <xf numFmtId="0" fontId="21" fillId="0" borderId="64" xfId="0" applyFont="1" applyBorder="1" applyAlignment="1" applyProtection="1">
      <alignment horizontal="right" vertical="center" wrapText="1" readingOrder="2"/>
      <protection locked="0"/>
    </xf>
    <xf numFmtId="0" fontId="21" fillId="0" borderId="65" xfId="0" applyFont="1" applyBorder="1" applyAlignment="1" applyProtection="1">
      <alignment horizontal="right" vertical="center" wrapText="1" readingOrder="2"/>
      <protection locked="0"/>
    </xf>
    <xf numFmtId="0" fontId="21" fillId="0" borderId="68" xfId="0" applyFont="1" applyBorder="1" applyAlignment="1" applyProtection="1">
      <alignment horizontal="right" vertical="center" wrapText="1" readingOrder="2"/>
      <protection locked="0"/>
    </xf>
    <xf numFmtId="0" fontId="20" fillId="0" borderId="48" xfId="0" applyFont="1" applyBorder="1" applyAlignment="1" applyProtection="1">
      <alignment horizontal="center" vertical="center" readingOrder="2"/>
      <protection locked="0"/>
    </xf>
    <xf numFmtId="0" fontId="20" fillId="0" borderId="49" xfId="0" applyFont="1" applyBorder="1" applyAlignment="1" applyProtection="1">
      <alignment horizontal="center" vertical="center" readingOrder="2"/>
      <protection locked="0"/>
    </xf>
    <xf numFmtId="0" fontId="21" fillId="0" borderId="0" xfId="0" applyFont="1" applyBorder="1" applyAlignment="1" applyProtection="1">
      <alignment horizontal="left" vertical="center" readingOrder="2"/>
      <protection locked="0"/>
    </xf>
    <xf numFmtId="0" fontId="21" fillId="0" borderId="4" xfId="0" applyFont="1" applyBorder="1" applyAlignment="1" applyProtection="1">
      <alignment horizontal="left" vertical="center" readingOrder="2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readingOrder="2"/>
      <protection locked="0"/>
    </xf>
    <xf numFmtId="0" fontId="15" fillId="0" borderId="49" xfId="0" applyFont="1" applyBorder="1" applyAlignment="1" applyProtection="1">
      <alignment horizontal="center" vertical="center" readingOrder="2"/>
      <protection locked="0"/>
    </xf>
    <xf numFmtId="0" fontId="14" fillId="0" borderId="84" xfId="0" applyFont="1" applyBorder="1" applyAlignment="1" applyProtection="1">
      <alignment horizontal="center" vertical="center" wrapText="1"/>
      <protection locked="0"/>
    </xf>
    <xf numFmtId="0" fontId="14" fillId="0" borderId="86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readingOrder="2"/>
      <protection locked="0"/>
    </xf>
    <xf numFmtId="0" fontId="14" fillId="0" borderId="85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15" fillId="0" borderId="44" xfId="0" applyFont="1" applyBorder="1" applyAlignment="1" applyProtection="1">
      <alignment horizontal="center" vertical="center" readingOrder="2"/>
      <protection locked="0"/>
    </xf>
    <xf numFmtId="0" fontId="15" fillId="0" borderId="45" xfId="0" applyFont="1" applyBorder="1" applyAlignment="1" applyProtection="1">
      <alignment horizontal="center" vertical="center" readingOrder="2"/>
      <protection locked="0"/>
    </xf>
    <xf numFmtId="0" fontId="15" fillId="0" borderId="43" xfId="0" applyFont="1" applyBorder="1" applyAlignment="1" applyProtection="1">
      <alignment horizontal="center" vertical="center" wrapText="1" readingOrder="2"/>
      <protection locked="0"/>
    </xf>
    <xf numFmtId="0" fontId="15" fillId="0" borderId="44" xfId="0" applyFont="1" applyBorder="1" applyAlignment="1" applyProtection="1">
      <alignment horizontal="center" vertical="center" wrapText="1" readingOrder="2"/>
      <protection locked="0"/>
    </xf>
    <xf numFmtId="0" fontId="14" fillId="12" borderId="44" xfId="0" applyFont="1" applyFill="1" applyBorder="1" applyAlignment="1" applyProtection="1">
      <alignment horizontal="center" vertical="center"/>
      <protection locked="0"/>
    </xf>
    <xf numFmtId="0" fontId="14" fillId="12" borderId="3" xfId="0" applyFont="1" applyFill="1" applyBorder="1" applyAlignment="1" applyProtection="1">
      <alignment horizontal="center" vertical="center"/>
      <protection locked="0"/>
    </xf>
    <xf numFmtId="0" fontId="14" fillId="12" borderId="45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center"/>
      <protection locked="0"/>
    </xf>
    <xf numFmtId="0" fontId="14" fillId="12" borderId="43" xfId="0" applyFont="1" applyFill="1" applyBorder="1" applyAlignment="1" applyProtection="1">
      <alignment horizontal="center" vertical="center"/>
      <protection locked="0"/>
    </xf>
    <xf numFmtId="0" fontId="14" fillId="12" borderId="46" xfId="0" applyFont="1" applyFill="1" applyBorder="1" applyAlignment="1" applyProtection="1">
      <alignment horizontal="center" vertical="center"/>
      <protection locked="0"/>
    </xf>
    <xf numFmtId="0" fontId="15" fillId="0" borderId="49" xfId="0" applyFont="1" applyBorder="1" applyAlignment="1" applyProtection="1">
      <alignment horizontal="right" vertical="center" readingOrder="2"/>
      <protection locked="0"/>
    </xf>
    <xf numFmtId="0" fontId="15" fillId="0" borderId="50" xfId="0" applyFont="1" applyBorder="1" applyAlignment="1" applyProtection="1">
      <alignment horizontal="right" vertical="center" readingOrder="2"/>
      <protection locked="0"/>
    </xf>
    <xf numFmtId="0" fontId="15" fillId="0" borderId="16" xfId="0" applyFont="1" applyBorder="1" applyAlignment="1" applyProtection="1">
      <alignment horizontal="right" vertical="center" readingOrder="2"/>
      <protection locked="0"/>
    </xf>
    <xf numFmtId="0" fontId="15" fillId="0" borderId="17" xfId="0" applyFont="1" applyBorder="1" applyAlignment="1" applyProtection="1">
      <alignment horizontal="right" vertical="center" readingOrder="2"/>
      <protection locked="0"/>
    </xf>
    <xf numFmtId="0" fontId="15" fillId="0" borderId="28" xfId="0" applyFont="1" applyBorder="1" applyAlignment="1" applyProtection="1">
      <alignment horizontal="right" vertical="center" readingOrder="2"/>
      <protection locked="0"/>
    </xf>
    <xf numFmtId="0" fontId="14" fillId="7" borderId="48" xfId="0" applyFont="1" applyFill="1" applyBorder="1" applyAlignment="1" applyProtection="1">
      <alignment horizontal="center" vertical="center"/>
      <protection locked="0"/>
    </xf>
    <xf numFmtId="0" fontId="14" fillId="7" borderId="49" xfId="0" applyFont="1" applyFill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 wrapText="1"/>
      <protection locked="0"/>
    </xf>
    <xf numFmtId="0" fontId="14" fillId="0" borderId="67" xfId="0" applyFont="1" applyBorder="1" applyAlignment="1" applyProtection="1">
      <alignment horizontal="center" vertical="center" wrapText="1"/>
      <protection locked="0"/>
    </xf>
    <xf numFmtId="0" fontId="30" fillId="0" borderId="48" xfId="0" applyFont="1" applyBorder="1" applyAlignment="1" applyProtection="1">
      <alignment horizontal="right" vertical="center" readingOrder="2"/>
      <protection locked="0"/>
    </xf>
    <xf numFmtId="0" fontId="30" fillId="0" borderId="49" xfId="0" applyFont="1" applyBorder="1" applyAlignment="1" applyProtection="1">
      <alignment horizontal="right" vertical="center" readingOrder="2"/>
      <protection locked="0"/>
    </xf>
    <xf numFmtId="0" fontId="30" fillId="0" borderId="50" xfId="0" applyFont="1" applyBorder="1" applyAlignment="1" applyProtection="1">
      <alignment horizontal="right" vertical="center" readingOrder="2"/>
      <protection locked="0"/>
    </xf>
    <xf numFmtId="0" fontId="33" fillId="7" borderId="87" xfId="1" applyFont="1" applyFill="1" applyBorder="1" applyAlignment="1" applyProtection="1">
      <alignment horizontal="center"/>
      <protection locked="0"/>
    </xf>
    <xf numFmtId="0" fontId="33" fillId="7" borderId="31" xfId="1" applyFont="1" applyFill="1" applyBorder="1" applyAlignment="1" applyProtection="1">
      <alignment horizontal="center"/>
      <protection locked="0"/>
    </xf>
    <xf numFmtId="0" fontId="14" fillId="15" borderId="48" xfId="1" applyFont="1" applyFill="1" applyBorder="1" applyAlignment="1" applyProtection="1">
      <alignment horizontal="center"/>
    </xf>
    <xf numFmtId="0" fontId="14" fillId="15" borderId="49" xfId="1" applyFont="1" applyFill="1" applyBorder="1" applyAlignment="1" applyProtection="1">
      <alignment horizontal="center"/>
    </xf>
    <xf numFmtId="0" fontId="14" fillId="14" borderId="43" xfId="1" applyFont="1" applyFill="1" applyBorder="1" applyAlignment="1" applyProtection="1">
      <alignment horizontal="center" vertical="center" wrapText="1"/>
      <protection locked="0"/>
    </xf>
    <xf numFmtId="0" fontId="14" fillId="14" borderId="46" xfId="1" applyFont="1" applyFill="1" applyBorder="1" applyAlignment="1" applyProtection="1">
      <alignment horizontal="center" vertical="center" wrapText="1"/>
      <protection locked="0"/>
    </xf>
    <xf numFmtId="0" fontId="14" fillId="14" borderId="44" xfId="1" applyFont="1" applyFill="1" applyBorder="1" applyAlignment="1" applyProtection="1">
      <alignment horizontal="center" vertical="center" wrapText="1"/>
      <protection locked="0"/>
    </xf>
    <xf numFmtId="0" fontId="14" fillId="14" borderId="3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center" readingOrder="2"/>
      <protection locked="0"/>
    </xf>
    <xf numFmtId="0" fontId="15" fillId="0" borderId="47" xfId="0" applyFont="1" applyBorder="1" applyAlignment="1" applyProtection="1">
      <alignment horizontal="center" vertical="center" readingOrder="2"/>
      <protection locked="0"/>
    </xf>
    <xf numFmtId="0" fontId="15" fillId="0" borderId="59" xfId="0" applyFont="1" applyBorder="1" applyAlignment="1" applyProtection="1">
      <alignment horizontal="center" vertical="center" readingOrder="2"/>
      <protection locked="0"/>
    </xf>
    <xf numFmtId="0" fontId="15" fillId="0" borderId="63" xfId="0" applyFont="1" applyBorder="1" applyAlignment="1" applyProtection="1">
      <alignment horizontal="center" vertical="center" readingOrder="2"/>
      <protection locked="0"/>
    </xf>
    <xf numFmtId="0" fontId="15" fillId="0" borderId="76" xfId="0" applyFont="1" applyBorder="1" applyAlignment="1" applyProtection="1">
      <alignment horizontal="center" vertical="center" readingOrder="2"/>
      <protection locked="0"/>
    </xf>
    <xf numFmtId="0" fontId="15" fillId="0" borderId="77" xfId="0" applyFont="1" applyBorder="1" applyAlignment="1" applyProtection="1">
      <alignment horizontal="center" vertical="center" readingOrder="2"/>
      <protection locked="0"/>
    </xf>
    <xf numFmtId="0" fontId="15" fillId="0" borderId="78" xfId="0" applyFont="1" applyBorder="1" applyAlignment="1" applyProtection="1">
      <alignment horizontal="center" vertical="center" readingOrder="2"/>
      <protection locked="0"/>
    </xf>
    <xf numFmtId="0" fontId="15" fillId="0" borderId="79" xfId="0" applyFont="1" applyBorder="1" applyAlignment="1" applyProtection="1">
      <alignment horizontal="center" vertical="center" readingOrder="2"/>
      <protection locked="0"/>
    </xf>
    <xf numFmtId="0" fontId="14" fillId="14" borderId="45" xfId="1" applyFont="1" applyFill="1" applyBorder="1" applyAlignment="1" applyProtection="1">
      <alignment horizontal="center" vertical="center" wrapText="1"/>
      <protection locked="0"/>
    </xf>
    <xf numFmtId="0" fontId="14" fillId="14" borderId="47" xfId="1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readingOrder="2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</xf>
    <xf numFmtId="0" fontId="15" fillId="6" borderId="3" xfId="0" applyFont="1" applyFill="1" applyBorder="1" applyAlignment="1" applyProtection="1">
      <alignment horizontal="center" vertical="center" wrapText="1"/>
      <protection locked="0"/>
    </xf>
    <xf numFmtId="0" fontId="15" fillId="6" borderId="47" xfId="0" applyFont="1" applyFill="1" applyBorder="1" applyAlignment="1" applyProtection="1">
      <alignment horizontal="center" vertical="center" wrapText="1"/>
      <protection locked="0"/>
    </xf>
    <xf numFmtId="0" fontId="15" fillId="6" borderId="3" xfId="0" applyFont="1" applyFill="1" applyBorder="1" applyAlignment="1" applyProtection="1">
      <alignment horizontal="center" vertical="center" wrapText="1"/>
    </xf>
    <xf numFmtId="0" fontId="15" fillId="6" borderId="47" xfId="0" applyFont="1" applyFill="1" applyBorder="1" applyAlignment="1" applyProtection="1">
      <alignment horizontal="center" vertical="center" wrapText="1"/>
    </xf>
    <xf numFmtId="0" fontId="15" fillId="5" borderId="46" xfId="0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0" fontId="15" fillId="5" borderId="47" xfId="0" applyFont="1" applyFill="1" applyBorder="1" applyAlignment="1" applyProtection="1">
      <alignment horizontal="center" vertical="center" wrapText="1"/>
      <protection locked="0"/>
    </xf>
    <xf numFmtId="0" fontId="15" fillId="6" borderId="3" xfId="0" applyFont="1" applyFill="1" applyBorder="1" applyAlignment="1" applyProtection="1">
      <alignment horizontal="center" vertical="center" wrapText="1" readingOrder="2"/>
    </xf>
    <xf numFmtId="0" fontId="15" fillId="6" borderId="47" xfId="0" applyFont="1" applyFill="1" applyBorder="1" applyAlignment="1" applyProtection="1">
      <alignment horizontal="center" vertical="center" wrapText="1" readingOrder="2"/>
    </xf>
    <xf numFmtId="0" fontId="14" fillId="0" borderId="47" xfId="0" applyFont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15" fillId="10" borderId="3" xfId="0" applyFont="1" applyFill="1" applyBorder="1" applyAlignment="1" applyProtection="1">
      <alignment horizontal="center" vertical="center" wrapText="1" readingOrder="2"/>
      <protection locked="0"/>
    </xf>
    <xf numFmtId="0" fontId="15" fillId="0" borderId="3" xfId="0" applyFont="1" applyBorder="1" applyAlignment="1" applyProtection="1">
      <alignment horizontal="center" vertical="center" wrapText="1" readingOrder="2"/>
      <protection locked="0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47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 readingOrder="2"/>
      <protection locked="0"/>
    </xf>
    <xf numFmtId="0" fontId="15" fillId="0" borderId="17" xfId="0" applyFont="1" applyBorder="1" applyAlignment="1" applyProtection="1">
      <alignment horizontal="center" vertical="center" wrapText="1" readingOrder="2"/>
      <protection locked="0"/>
    </xf>
    <xf numFmtId="0" fontId="21" fillId="0" borderId="17" xfId="0" applyFont="1" applyBorder="1" applyAlignment="1" applyProtection="1">
      <alignment horizontal="right" vertical="center" wrapText="1"/>
      <protection locked="0"/>
    </xf>
    <xf numFmtId="0" fontId="21" fillId="0" borderId="28" xfId="0" applyFont="1" applyBorder="1" applyAlignment="1" applyProtection="1">
      <alignment horizontal="right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right" vertical="center" wrapText="1" readingOrder="2"/>
      <protection locked="0"/>
    </xf>
    <xf numFmtId="0" fontId="21" fillId="0" borderId="11" xfId="0" applyFont="1" applyBorder="1" applyAlignment="1" applyProtection="1">
      <alignment horizontal="right" vertical="center" wrapText="1" readingOrder="2"/>
      <protection locked="0"/>
    </xf>
    <xf numFmtId="0" fontId="21" fillId="0" borderId="27" xfId="0" applyFont="1" applyBorder="1" applyAlignment="1" applyProtection="1">
      <alignment horizontal="right" vertical="center" wrapText="1" readingOrder="2"/>
      <protection locked="0"/>
    </xf>
    <xf numFmtId="0" fontId="15" fillId="5" borderId="43" xfId="0" applyFont="1" applyFill="1" applyBorder="1" applyAlignment="1" applyProtection="1">
      <alignment horizontal="center" vertical="center" wrapText="1"/>
      <protection locked="0"/>
    </xf>
    <xf numFmtId="0" fontId="15" fillId="5" borderId="44" xfId="0" applyFont="1" applyFill="1" applyBorder="1" applyAlignment="1" applyProtection="1">
      <alignment horizontal="center" vertical="center" wrapText="1"/>
      <protection locked="0"/>
    </xf>
    <xf numFmtId="0" fontId="15" fillId="5" borderId="45" xfId="0" applyFont="1" applyFill="1" applyBorder="1" applyAlignment="1" applyProtection="1">
      <alignment horizontal="center" vertical="center" wrapText="1"/>
      <protection locked="0"/>
    </xf>
    <xf numFmtId="0" fontId="15" fillId="0" borderId="46" xfId="0" applyFont="1" applyBorder="1" applyAlignment="1" applyProtection="1">
      <alignment horizontal="center" vertical="center" wrapText="1" readingOrder="2"/>
      <protection locked="0"/>
    </xf>
    <xf numFmtId="0" fontId="15" fillId="0" borderId="64" xfId="0" applyFont="1" applyBorder="1" applyAlignment="1" applyProtection="1">
      <alignment horizontal="center" vertical="center" wrapText="1" readingOrder="2"/>
    </xf>
    <xf numFmtId="0" fontId="15" fillId="0" borderId="65" xfId="0" applyFont="1" applyBorder="1" applyAlignment="1" applyProtection="1">
      <alignment horizontal="center" vertical="center" wrapText="1" readingOrder="2"/>
    </xf>
    <xf numFmtId="0" fontId="15" fillId="0" borderId="69" xfId="0" applyFont="1" applyBorder="1" applyAlignment="1" applyProtection="1">
      <alignment horizontal="center" vertical="center" wrapText="1" readingOrder="2"/>
    </xf>
    <xf numFmtId="0" fontId="14" fillId="0" borderId="50" xfId="0" applyFont="1" applyBorder="1" applyAlignment="1" applyProtection="1">
      <alignment horizontal="center" vertical="center" wrapText="1"/>
    </xf>
    <xf numFmtId="0" fontId="15" fillId="10" borderId="64" xfId="0" applyFont="1" applyFill="1" applyBorder="1" applyAlignment="1" applyProtection="1">
      <alignment horizontal="center" vertical="center" wrapText="1" readingOrder="2"/>
    </xf>
    <xf numFmtId="0" fontId="15" fillId="10" borderId="65" xfId="0" applyFont="1" applyFill="1" applyBorder="1" applyAlignment="1" applyProtection="1">
      <alignment horizontal="center" vertical="center" wrapText="1" readingOrder="2"/>
    </xf>
    <xf numFmtId="0" fontId="15" fillId="10" borderId="69" xfId="0" applyFont="1" applyFill="1" applyBorder="1" applyAlignment="1" applyProtection="1">
      <alignment horizontal="center" vertical="center" wrapText="1" readingOrder="2"/>
    </xf>
    <xf numFmtId="0" fontId="15" fillId="0" borderId="64" xfId="0" applyFont="1" applyFill="1" applyBorder="1" applyAlignment="1" applyProtection="1">
      <alignment horizontal="center" vertical="center" wrapText="1"/>
    </xf>
    <xf numFmtId="0" fontId="15" fillId="0" borderId="65" xfId="0" applyFont="1" applyFill="1" applyBorder="1" applyAlignment="1" applyProtection="1">
      <alignment horizontal="center" vertical="center" wrapText="1"/>
    </xf>
    <xf numFmtId="0" fontId="15" fillId="0" borderId="69" xfId="0" applyFont="1" applyFill="1" applyBorder="1" applyAlignment="1" applyProtection="1">
      <alignment horizontal="center" vertical="center" wrapText="1"/>
    </xf>
    <xf numFmtId="0" fontId="15" fillId="0" borderId="52" xfId="0" applyFont="1" applyBorder="1" applyAlignment="1" applyProtection="1">
      <alignment horizontal="center" vertical="center" readingOrder="2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62" xfId="0" applyFont="1" applyBorder="1" applyAlignment="1" applyProtection="1">
      <alignment horizontal="center" vertical="center"/>
      <protection locked="0"/>
    </xf>
    <xf numFmtId="0" fontId="17" fillId="0" borderId="61" xfId="0" applyFont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justify" readingOrder="2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6" borderId="49" xfId="0" applyFont="1" applyFill="1" applyBorder="1" applyAlignment="1" applyProtection="1">
      <alignment horizontal="center" vertical="center" wrapText="1" readingOrder="2"/>
    </xf>
    <xf numFmtId="0" fontId="15" fillId="6" borderId="50" xfId="0" applyFont="1" applyFill="1" applyBorder="1" applyAlignment="1" applyProtection="1">
      <alignment horizontal="center" vertical="center" wrapText="1" readingOrder="2"/>
    </xf>
    <xf numFmtId="0" fontId="15" fillId="11" borderId="22" xfId="0" applyFont="1" applyFill="1" applyBorder="1" applyAlignment="1" applyProtection="1">
      <alignment horizontal="center" vertical="center" wrapText="1" readingOrder="2"/>
    </xf>
    <xf numFmtId="0" fontId="15" fillId="11" borderId="23" xfId="0" applyFont="1" applyFill="1" applyBorder="1" applyAlignment="1" applyProtection="1">
      <alignment horizontal="center" vertical="center" wrapText="1" readingOrder="2"/>
    </xf>
    <xf numFmtId="0" fontId="15" fillId="0" borderId="35" xfId="0" applyFont="1" applyBorder="1" applyAlignment="1" applyProtection="1">
      <alignment horizontal="center" vertical="center" wrapText="1" readingOrder="2"/>
      <protection locked="0"/>
    </xf>
    <xf numFmtId="0" fontId="15" fillId="0" borderId="24" xfId="0" applyFont="1" applyBorder="1" applyAlignment="1" applyProtection="1">
      <alignment horizontal="center" vertical="center" wrapText="1" readingOrder="2"/>
      <protection locked="0"/>
    </xf>
    <xf numFmtId="0" fontId="15" fillId="0" borderId="22" xfId="0" applyFont="1" applyBorder="1" applyAlignment="1" applyProtection="1">
      <alignment horizontal="center" vertical="center" wrapText="1" readingOrder="2"/>
      <protection locked="0"/>
    </xf>
    <xf numFmtId="0" fontId="15" fillId="11" borderId="41" xfId="0" applyFont="1" applyFill="1" applyBorder="1" applyAlignment="1" applyProtection="1">
      <alignment horizontal="center" vertical="center" wrapText="1" readingOrder="2"/>
      <protection locked="0"/>
    </xf>
    <xf numFmtId="0" fontId="15" fillId="11" borderId="30" xfId="0" applyFont="1" applyFill="1" applyBorder="1" applyAlignment="1" applyProtection="1">
      <alignment horizontal="center" vertical="center" wrapText="1" readingOrder="2"/>
      <protection locked="0"/>
    </xf>
    <xf numFmtId="0" fontId="15" fillId="0" borderId="6" xfId="0" applyFont="1" applyBorder="1" applyAlignment="1" applyProtection="1">
      <alignment horizontal="center" vertical="center" wrapText="1" readingOrder="2"/>
      <protection locked="0"/>
    </xf>
    <xf numFmtId="0" fontId="15" fillId="0" borderId="51" xfId="0" applyFont="1" applyBorder="1" applyAlignment="1" applyProtection="1">
      <alignment horizontal="center" vertical="center"/>
      <protection locked="0"/>
    </xf>
    <xf numFmtId="0" fontId="15" fillId="0" borderId="51" xfId="0" applyFont="1" applyBorder="1" applyAlignment="1" applyProtection="1">
      <alignment horizontal="center" vertical="center" readingOrder="2"/>
      <protection locked="0"/>
    </xf>
    <xf numFmtId="0" fontId="15" fillId="0" borderId="33" xfId="0" applyFont="1" applyBorder="1" applyAlignment="1" applyProtection="1">
      <alignment horizontal="center" vertical="center" wrapText="1" readingOrder="2"/>
      <protection locked="0"/>
    </xf>
    <xf numFmtId="0" fontId="15" fillId="0" borderId="13" xfId="0" applyFont="1" applyBorder="1" applyAlignment="1" applyProtection="1">
      <alignment horizontal="center" vertical="center" wrapText="1" readingOrder="2"/>
      <protection locked="0"/>
    </xf>
    <xf numFmtId="0" fontId="15" fillId="0" borderId="36" xfId="0" applyFont="1" applyBorder="1" applyAlignment="1" applyProtection="1">
      <alignment horizontal="center" vertical="center" wrapText="1" readingOrder="2"/>
      <protection locked="0"/>
    </xf>
    <xf numFmtId="0" fontId="15" fillId="0" borderId="18" xfId="0" applyFont="1" applyBorder="1" applyAlignment="1" applyProtection="1">
      <alignment horizontal="center" vertical="center" wrapText="1" readingOrder="2"/>
      <protection locked="0"/>
    </xf>
    <xf numFmtId="0" fontId="15" fillId="0" borderId="0" xfId="0" applyFont="1" applyBorder="1" applyAlignment="1" applyProtection="1">
      <alignment horizontal="center" vertical="center" wrapText="1" readingOrder="2"/>
      <protection locked="0"/>
    </xf>
    <xf numFmtId="0" fontId="15" fillId="0" borderId="4" xfId="0" applyFont="1" applyBorder="1" applyAlignment="1" applyProtection="1">
      <alignment horizontal="center" vertical="center" wrapText="1" readingOrder="2"/>
      <protection locked="0"/>
    </xf>
    <xf numFmtId="0" fontId="15" fillId="5" borderId="10" xfId="0" applyFont="1" applyFill="1" applyBorder="1" applyAlignment="1" applyProtection="1">
      <alignment horizontal="center" vertical="center" wrapText="1" readingOrder="2"/>
      <protection locked="0"/>
    </xf>
    <xf numFmtId="0" fontId="15" fillId="5" borderId="5" xfId="0" applyFont="1" applyFill="1" applyBorder="1" applyAlignment="1" applyProtection="1">
      <alignment horizontal="center" vertical="center" wrapText="1" readingOrder="2"/>
      <protection locked="0"/>
    </xf>
    <xf numFmtId="0" fontId="15" fillId="5" borderId="31" xfId="0" applyFont="1" applyFill="1" applyBorder="1" applyAlignment="1" applyProtection="1">
      <alignment horizontal="center" vertical="center" wrapText="1" readingOrder="2"/>
      <protection locked="0"/>
    </xf>
    <xf numFmtId="0" fontId="15" fillId="5" borderId="2" xfId="0" applyFont="1" applyFill="1" applyBorder="1" applyAlignment="1" applyProtection="1">
      <alignment horizontal="center" vertical="center" wrapText="1" readingOrder="2"/>
      <protection locked="0"/>
    </xf>
    <xf numFmtId="0" fontId="15" fillId="5" borderId="29" xfId="0" applyFont="1" applyFill="1" applyBorder="1" applyAlignment="1" applyProtection="1">
      <alignment horizontal="center" vertical="center" wrapText="1" readingOrder="2"/>
      <protection locked="0"/>
    </xf>
    <xf numFmtId="0" fontId="15" fillId="0" borderId="14" xfId="0" applyFont="1" applyBorder="1" applyAlignment="1" applyProtection="1">
      <alignment horizontal="center" vertical="center" wrapText="1" readingOrder="2"/>
      <protection locked="0"/>
    </xf>
    <xf numFmtId="0" fontId="15" fillId="0" borderId="34" xfId="0" applyFont="1" applyBorder="1" applyAlignment="1" applyProtection="1">
      <alignment horizontal="center" vertical="center" wrapText="1" readingOrder="2"/>
      <protection locked="0"/>
    </xf>
    <xf numFmtId="0" fontId="15" fillId="0" borderId="1" xfId="0" applyFont="1" applyBorder="1" applyAlignment="1" applyProtection="1">
      <alignment horizontal="center" vertical="center" wrapText="1" readingOrder="2"/>
      <protection locked="0"/>
    </xf>
    <xf numFmtId="0" fontId="15" fillId="0" borderId="42" xfId="0" applyFont="1" applyBorder="1" applyAlignment="1" applyProtection="1">
      <alignment horizontal="center" vertical="center" wrapText="1" readingOrder="2"/>
      <protection locked="0"/>
    </xf>
    <xf numFmtId="0" fontId="15" fillId="5" borderId="14" xfId="0" applyFont="1" applyFill="1" applyBorder="1" applyAlignment="1" applyProtection="1">
      <alignment horizontal="center" vertical="center" wrapText="1"/>
      <protection locked="0"/>
    </xf>
    <xf numFmtId="0" fontId="15" fillId="5" borderId="13" xfId="0" applyFont="1" applyFill="1" applyBorder="1" applyAlignment="1" applyProtection="1">
      <alignment horizontal="center" vertical="center" wrapText="1"/>
      <protection locked="0"/>
    </xf>
    <xf numFmtId="0" fontId="15" fillId="5" borderId="36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28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right" vertical="center" wrapText="1" readingOrder="2"/>
      <protection locked="0"/>
    </xf>
    <xf numFmtId="0" fontId="20" fillId="0" borderId="17" xfId="0" applyFont="1" applyBorder="1" applyAlignment="1" applyProtection="1">
      <alignment horizontal="right" vertical="center" wrapText="1" readingOrder="2"/>
      <protection locked="0"/>
    </xf>
    <xf numFmtId="0" fontId="20" fillId="0" borderId="28" xfId="0" applyFont="1" applyBorder="1" applyAlignment="1" applyProtection="1">
      <alignment horizontal="right" vertical="center" wrapText="1" readingOrder="2"/>
      <protection locked="0"/>
    </xf>
    <xf numFmtId="0" fontId="3" fillId="4" borderId="38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257176</xdr:colOff>
      <xdr:row>8</xdr:row>
      <xdr:rowOff>180975</xdr:rowOff>
    </xdr:from>
    <xdr:to>
      <xdr:col>10</xdr:col>
      <xdr:colOff>304800</xdr:colOff>
      <xdr:row>8</xdr:row>
      <xdr:rowOff>476250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flipH="1">
          <a:off x="11228984400" y="3686175"/>
          <a:ext cx="5534024" cy="295275"/>
        </a:xfrm>
        <a:prstGeom prst="leftRightArrow">
          <a:avLst>
            <a:gd name="adj1" fmla="val 50000"/>
            <a:gd name="adj2" fmla="val 504000"/>
          </a:avLst>
        </a:prstGeom>
        <a:gradFill rotWithShape="0">
          <a:gsLst>
            <a:gs pos="0">
              <a:srgbClr val="666666"/>
            </a:gs>
            <a:gs pos="50000">
              <a:srgbClr val="CCCCCC"/>
            </a:gs>
            <a:gs pos="100000">
              <a:srgbClr val="666666"/>
            </a:gs>
          </a:gsLst>
          <a:lin ang="18900000" scaled="1"/>
        </a:gradFill>
        <a:ln w="12700">
          <a:solidFill>
            <a:srgbClr val="666666"/>
          </a:solidFill>
          <a:miter lim="800000"/>
          <a:headEnd/>
          <a:tailEnd/>
        </a:ln>
        <a:effectLst>
          <a:outerShdw dist="28398" dir="3806097" algn="ctr" rotWithShape="0">
            <a:srgbClr val="7F7F7F">
              <a:alpha val="50000"/>
            </a:srgbClr>
          </a:outerShdw>
        </a:effectLst>
      </xdr:spPr>
    </xdr:sp>
    <xdr:clientData/>
  </xdr:twoCellAnchor>
  <xdr:twoCellAnchor editAs="oneCell">
    <xdr:from>
      <xdr:col>4</xdr:col>
      <xdr:colOff>609600</xdr:colOff>
      <xdr:row>4</xdr:row>
      <xdr:rowOff>266700</xdr:rowOff>
    </xdr:from>
    <xdr:to>
      <xdr:col>7</xdr:col>
      <xdr:colOff>106045</xdr:colOff>
      <xdr:row>6</xdr:row>
      <xdr:rowOff>1270</xdr:rowOff>
    </xdr:to>
    <xdr:pic>
      <xdr:nvPicPr>
        <xdr:cNvPr id="3" name="Picture 2" descr="C:\Users\bodje-amini\Desktop\آرم دانشگاه\download (1)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1240555" y="1219200"/>
          <a:ext cx="1553845" cy="14871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606;&#1575;&#1605;&#1607;%20&#1607;&#1575;&#1740;%20&#1575;&#1585;&#1580;&#1575;&#1593;%20&#1588;&#1583;&#1607;%20&#1583;&#1585;%20&#1587;&#1575;&#1604;%2096\&#1570;&#1602;&#1575;&#1740;%20&#1583;&#1705;&#1578;&#1585;%20&#1585;&#1581;&#1740;&#1605;%20&#1606;&#1740;&#1575;\&#1606;&#1608;&#1585;&#1605;&#1606;&#1583;&#1740;\&#1578;&#1601;&#1575;&#1607;&#1605;%20&#1606;&#1575;&#1605;&#1607;%2097\&#1606;&#1587;&#1582;&#1607;%20&#1575;&#1608;&#1604;&#1740;&#1607;%20&#1578;&#1601;&#1575;&#1607;&#1605;%20&#1606;&#1575;&#1605;&#1607;%2097&#1583;&#1575;&#1606;&#1588;&#1711;&#1575;&#1607;&#1607;&#1575;&#1740;%20&#1593;&#1604;&#1608;&#1605;%20&#1662;&#1586;&#1588;&#1705;&#1740;\&#1583;&#1575;&#1606;&#1588;&#1603;&#1583;&#1607;%20&#1662;&#1586;&#1588;&#1603;&#1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لد"/>
      <sheetName val="فرم روكش "/>
      <sheetName val="فرم 1"/>
      <sheetName val="فرم 2"/>
      <sheetName val="فرم 3"/>
      <sheetName val="فرم4"/>
      <sheetName val="فرم 7"/>
      <sheetName val="فرم9"/>
      <sheetName val="عملکرد"/>
      <sheetName val="خلاصه عملکرد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D17">
            <v>2514</v>
          </cell>
          <cell r="G17">
            <v>611</v>
          </cell>
        </row>
        <row r="18">
          <cell r="D18">
            <v>89</v>
          </cell>
          <cell r="G18">
            <v>15</v>
          </cell>
        </row>
        <row r="19">
          <cell r="G19">
            <v>10</v>
          </cell>
        </row>
        <row r="20">
          <cell r="G20">
            <v>122</v>
          </cell>
        </row>
      </sheetData>
      <sheetData sheetId="9">
        <row r="29">
          <cell r="F29">
            <v>288021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5:K20"/>
  <sheetViews>
    <sheetView rightToLeft="1" topLeftCell="A20" zoomScaleNormal="100" workbookViewId="0">
      <selection activeCell="B13" sqref="B13:K13"/>
    </sheetView>
  </sheetViews>
  <sheetFormatPr defaultColWidth="9" defaultRowHeight="15"/>
  <cols>
    <col min="1" max="16384" width="9" style="18"/>
  </cols>
  <sheetData>
    <row r="5" spans="2:11" ht="69" customHeight="1">
      <c r="B5" s="247" t="s">
        <v>171</v>
      </c>
      <c r="C5" s="247"/>
      <c r="D5" s="247"/>
      <c r="E5" s="247"/>
      <c r="F5" s="247"/>
      <c r="G5" s="247"/>
      <c r="H5" s="247"/>
      <c r="I5" s="247"/>
      <c r="J5" s="247"/>
      <c r="K5" s="247"/>
    </row>
    <row r="6" spans="2:11" ht="69" customHeight="1">
      <c r="B6" s="247"/>
      <c r="C6" s="247"/>
      <c r="D6" s="247"/>
      <c r="E6" s="247"/>
      <c r="F6" s="247"/>
      <c r="G6" s="247"/>
      <c r="H6" s="247"/>
      <c r="I6" s="247"/>
      <c r="J6" s="247"/>
      <c r="K6" s="247"/>
    </row>
    <row r="7" spans="2:11" ht="44.25" customHeight="1">
      <c r="B7" s="249" t="s">
        <v>221</v>
      </c>
      <c r="C7" s="249"/>
      <c r="D7" s="249"/>
      <c r="E7" s="249"/>
      <c r="F7" s="249"/>
      <c r="G7" s="249"/>
      <c r="H7" s="249"/>
      <c r="I7" s="249"/>
      <c r="J7" s="249"/>
      <c r="K7" s="249"/>
    </row>
    <row r="8" spans="2:11">
      <c r="E8" s="19"/>
    </row>
    <row r="9" spans="2:11" ht="39" customHeight="1"/>
    <row r="10" spans="2:11">
      <c r="E10" s="20"/>
    </row>
    <row r="11" spans="2:11" ht="59.25" customHeight="1">
      <c r="B11" s="250" t="s">
        <v>320</v>
      </c>
      <c r="C11" s="250"/>
      <c r="D11" s="250"/>
      <c r="E11" s="250"/>
      <c r="F11" s="250"/>
      <c r="G11" s="250"/>
      <c r="H11" s="250"/>
      <c r="I11" s="250"/>
      <c r="J11" s="250"/>
      <c r="K11" s="250"/>
    </row>
    <row r="12" spans="2:11" ht="45" customHeight="1">
      <c r="B12" s="19"/>
      <c r="C12" s="19"/>
      <c r="D12" s="19"/>
      <c r="E12" s="19"/>
      <c r="F12" s="19"/>
      <c r="G12" s="19"/>
      <c r="H12" s="19"/>
      <c r="I12" s="19"/>
      <c r="J12" s="19"/>
    </row>
    <row r="13" spans="2:11" ht="56.25" customHeight="1">
      <c r="B13" s="250" t="s">
        <v>222</v>
      </c>
      <c r="C13" s="250"/>
      <c r="D13" s="250"/>
      <c r="E13" s="250"/>
      <c r="F13" s="250"/>
      <c r="G13" s="250"/>
      <c r="H13" s="250"/>
      <c r="I13" s="250"/>
      <c r="J13" s="250"/>
      <c r="K13" s="250"/>
    </row>
    <row r="14" spans="2:11" ht="24.75" customHeight="1">
      <c r="B14" s="19"/>
      <c r="C14" s="19"/>
      <c r="D14" s="19"/>
      <c r="E14" s="19"/>
      <c r="F14" s="19"/>
      <c r="G14" s="19"/>
      <c r="H14" s="19"/>
      <c r="I14" s="19"/>
      <c r="J14" s="19"/>
    </row>
    <row r="15" spans="2:11" ht="41.25" customHeight="1">
      <c r="B15" s="250"/>
      <c r="C15" s="250"/>
      <c r="D15" s="250"/>
      <c r="E15" s="250"/>
      <c r="F15" s="250"/>
      <c r="G15" s="250"/>
      <c r="H15" s="250"/>
      <c r="I15" s="250"/>
      <c r="J15" s="250"/>
      <c r="K15" s="250"/>
    </row>
    <row r="16" spans="2:11" ht="23.25" customHeight="1">
      <c r="E16" s="19"/>
    </row>
    <row r="17" spans="1:11" ht="55.5" customHeight="1">
      <c r="A17" s="248" t="s">
        <v>264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</row>
    <row r="18" spans="1:1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</row>
    <row r="19" spans="1:11" ht="48" customHeight="1">
      <c r="A19" s="248"/>
      <c r="B19" s="248"/>
      <c r="C19" s="248"/>
      <c r="D19" s="248"/>
      <c r="E19" s="248"/>
      <c r="F19" s="248"/>
      <c r="G19" s="248"/>
      <c r="H19" s="248"/>
      <c r="I19" s="248"/>
      <c r="J19" s="248"/>
      <c r="K19" s="248"/>
    </row>
    <row r="20" spans="1:11" ht="39.75" customHeight="1">
      <c r="B20" s="248" t="s">
        <v>143</v>
      </c>
      <c r="C20" s="248"/>
      <c r="D20" s="248"/>
      <c r="E20" s="248"/>
      <c r="F20" s="248"/>
      <c r="G20" s="248"/>
      <c r="H20" s="248"/>
      <c r="I20" s="248"/>
      <c r="J20" s="248"/>
      <c r="K20" s="248"/>
    </row>
  </sheetData>
  <sheetProtection selectLockedCells="1" selectUnlockedCells="1"/>
  <mergeCells count="7">
    <mergeCell ref="B5:K6"/>
    <mergeCell ref="B20:K20"/>
    <mergeCell ref="B7:K7"/>
    <mergeCell ref="B11:K11"/>
    <mergeCell ref="B13:K13"/>
    <mergeCell ref="B15:K15"/>
    <mergeCell ref="A17:K19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M22"/>
  <sheetViews>
    <sheetView rightToLeft="1" topLeftCell="A7" zoomScaleNormal="100" workbookViewId="0">
      <selection activeCell="E4" sqref="E4:L4"/>
    </sheetView>
  </sheetViews>
  <sheetFormatPr defaultColWidth="9" defaultRowHeight="12.75"/>
  <cols>
    <col min="1" max="1" width="11.125" style="21" customWidth="1"/>
    <col min="2" max="2" width="17.25" style="21" customWidth="1"/>
    <col min="3" max="3" width="6.75" style="21" customWidth="1"/>
    <col min="4" max="4" width="13" style="21" customWidth="1"/>
    <col min="5" max="5" width="13.375" style="21" customWidth="1"/>
    <col min="6" max="6" width="8.875" style="21" customWidth="1"/>
    <col min="7" max="7" width="14.5" style="21" customWidth="1"/>
    <col min="8" max="8" width="10.75" style="21" customWidth="1"/>
    <col min="9" max="9" width="8.625" style="21" customWidth="1"/>
    <col min="10" max="10" width="13.375" style="21" customWidth="1"/>
    <col min="11" max="11" width="12.5" style="21" customWidth="1"/>
    <col min="12" max="12" width="10.25" style="21" customWidth="1"/>
    <col min="13" max="16384" width="9" style="21"/>
  </cols>
  <sheetData>
    <row r="1" spans="2:12" ht="15" customHeight="1"/>
    <row r="2" spans="2:12" ht="15" customHeight="1" thickBot="1"/>
    <row r="3" spans="2:12" ht="78" customHeight="1">
      <c r="B3" s="522" t="s">
        <v>131</v>
      </c>
      <c r="C3" s="523"/>
      <c r="D3" s="523"/>
      <c r="E3" s="582" t="s">
        <v>307</v>
      </c>
      <c r="F3" s="582"/>
      <c r="G3" s="582"/>
      <c r="H3" s="582"/>
      <c r="I3" s="582"/>
      <c r="J3" s="582"/>
      <c r="K3" s="582"/>
      <c r="L3" s="583"/>
    </row>
    <row r="4" spans="2:12" ht="42" customHeight="1" thickBot="1">
      <c r="B4" s="518" t="s">
        <v>324</v>
      </c>
      <c r="C4" s="519"/>
      <c r="D4" s="519"/>
      <c r="E4" s="584" t="s">
        <v>308</v>
      </c>
      <c r="F4" s="584"/>
      <c r="G4" s="584"/>
      <c r="H4" s="584"/>
      <c r="I4" s="584"/>
      <c r="J4" s="584"/>
      <c r="K4" s="584"/>
      <c r="L4" s="585"/>
    </row>
    <row r="5" spans="2:12" ht="32.25" customHeight="1" thickBot="1">
      <c r="B5" s="586" t="s">
        <v>134</v>
      </c>
      <c r="C5" s="587"/>
      <c r="D5" s="587"/>
      <c r="E5" s="587"/>
      <c r="F5" s="587"/>
      <c r="G5" s="587"/>
      <c r="H5" s="587"/>
      <c r="I5" s="587"/>
      <c r="J5" s="587"/>
      <c r="K5" s="587"/>
      <c r="L5" s="588"/>
    </row>
    <row r="6" spans="2:12" ht="15.75" customHeight="1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12">
      <c r="B7" s="579" t="s">
        <v>211</v>
      </c>
      <c r="C7" s="580"/>
      <c r="D7" s="580"/>
      <c r="E7" s="580"/>
      <c r="F7" s="580"/>
      <c r="G7" s="580"/>
      <c r="H7" s="580"/>
      <c r="I7" s="580"/>
      <c r="J7" s="580"/>
      <c r="K7" s="580"/>
      <c r="L7" s="581"/>
    </row>
    <row r="8" spans="2:12">
      <c r="B8" s="106"/>
      <c r="C8" s="85" t="s">
        <v>89</v>
      </c>
      <c r="D8" s="85" t="s">
        <v>112</v>
      </c>
      <c r="E8" s="85" t="s">
        <v>90</v>
      </c>
      <c r="F8" s="85" t="s">
        <v>91</v>
      </c>
      <c r="G8" s="85" t="s">
        <v>92</v>
      </c>
      <c r="H8" s="85" t="s">
        <v>93</v>
      </c>
      <c r="I8" s="85" t="s">
        <v>94</v>
      </c>
      <c r="J8" s="107" t="s">
        <v>95</v>
      </c>
      <c r="K8" s="85" t="s">
        <v>96</v>
      </c>
      <c r="L8" s="108" t="s">
        <v>1</v>
      </c>
    </row>
    <row r="9" spans="2:12">
      <c r="B9" s="106" t="s">
        <v>29</v>
      </c>
      <c r="C9" s="243"/>
      <c r="D9" s="243"/>
      <c r="E9" s="243"/>
      <c r="F9" s="243"/>
      <c r="G9" s="243"/>
      <c r="H9" s="243"/>
      <c r="I9" s="243"/>
      <c r="J9" s="244"/>
      <c r="K9" s="245"/>
      <c r="L9" s="246">
        <f>K9+J9+I9+H9+G9+F9+E9+D9+C9</f>
        <v>0</v>
      </c>
    </row>
    <row r="10" spans="2:12" ht="22.5" customHeight="1">
      <c r="B10" s="577"/>
      <c r="C10" s="568"/>
      <c r="D10" s="568"/>
      <c r="E10" s="568"/>
      <c r="F10" s="568"/>
      <c r="G10" s="568"/>
      <c r="H10" s="568"/>
      <c r="I10" s="568"/>
      <c r="J10" s="568"/>
      <c r="K10" s="568"/>
      <c r="L10" s="569"/>
    </row>
    <row r="11" spans="2:12" ht="18.75" customHeight="1">
      <c r="B11" s="570" t="s">
        <v>8</v>
      </c>
      <c r="C11" s="571"/>
      <c r="D11" s="571"/>
      <c r="E11" s="571"/>
      <c r="F11" s="571"/>
      <c r="G11" s="571"/>
      <c r="H11" s="571"/>
      <c r="I11" s="572"/>
      <c r="J11" s="573" t="s">
        <v>29</v>
      </c>
      <c r="K11" s="571"/>
      <c r="L11" s="574"/>
    </row>
    <row r="12" spans="2:12">
      <c r="B12" s="575" t="s">
        <v>142</v>
      </c>
      <c r="C12" s="565"/>
      <c r="D12" s="565"/>
      <c r="E12" s="565"/>
      <c r="F12" s="565"/>
      <c r="G12" s="565"/>
      <c r="H12" s="565"/>
      <c r="I12" s="576"/>
      <c r="J12" s="564"/>
      <c r="K12" s="565"/>
      <c r="L12" s="566"/>
    </row>
    <row r="13" spans="2:12" ht="9.75" customHeight="1">
      <c r="B13" s="577"/>
      <c r="C13" s="568"/>
      <c r="D13" s="568"/>
      <c r="E13" s="568"/>
      <c r="F13" s="568"/>
      <c r="G13" s="568"/>
      <c r="H13" s="568"/>
      <c r="I13" s="578"/>
      <c r="J13" s="567"/>
      <c r="K13" s="568"/>
      <c r="L13" s="569"/>
    </row>
    <row r="14" spans="2:12" ht="21.75" customHeight="1">
      <c r="B14" s="556" t="s">
        <v>165</v>
      </c>
      <c r="C14" s="511"/>
      <c r="D14" s="511"/>
      <c r="E14" s="511"/>
      <c r="F14" s="511"/>
      <c r="G14" s="511"/>
      <c r="H14" s="511" t="s">
        <v>166</v>
      </c>
      <c r="I14" s="511"/>
      <c r="J14" s="511"/>
      <c r="K14" s="511"/>
      <c r="L14" s="561"/>
    </row>
    <row r="15" spans="2:12" ht="21.75" customHeight="1">
      <c r="B15" s="556"/>
      <c r="C15" s="511"/>
      <c r="D15" s="511"/>
      <c r="E15" s="511"/>
      <c r="F15" s="511"/>
      <c r="G15" s="511"/>
      <c r="H15" s="511" t="s">
        <v>167</v>
      </c>
      <c r="I15" s="511"/>
      <c r="J15" s="511"/>
      <c r="K15" s="511"/>
      <c r="L15" s="561"/>
    </row>
    <row r="16" spans="2:12" ht="21.75" customHeight="1">
      <c r="B16" s="556"/>
      <c r="C16" s="511"/>
      <c r="D16" s="511"/>
      <c r="E16" s="511"/>
      <c r="F16" s="511"/>
      <c r="G16" s="511"/>
      <c r="H16" s="511" t="s">
        <v>168</v>
      </c>
      <c r="I16" s="511"/>
      <c r="J16" s="511"/>
      <c r="K16" s="511"/>
      <c r="L16" s="561"/>
    </row>
    <row r="17" spans="2:13" ht="27" customHeight="1" thickBot="1">
      <c r="B17" s="557"/>
      <c r="C17" s="558"/>
      <c r="D17" s="558"/>
      <c r="E17" s="558"/>
      <c r="F17" s="558"/>
      <c r="G17" s="558"/>
      <c r="H17" s="559" t="s">
        <v>169</v>
      </c>
      <c r="I17" s="560"/>
      <c r="J17" s="554">
        <f>SUM(J14:L16)</f>
        <v>0</v>
      </c>
      <c r="K17" s="554"/>
      <c r="L17" s="555"/>
    </row>
    <row r="18" spans="2:13" ht="27" customHeight="1">
      <c r="B18" s="92"/>
      <c r="C18" s="92"/>
      <c r="D18" s="92"/>
      <c r="E18" s="92"/>
      <c r="F18" s="92"/>
      <c r="G18" s="92"/>
      <c r="H18" s="93"/>
      <c r="I18" s="93"/>
      <c r="J18" s="93"/>
      <c r="K18" s="93"/>
      <c r="L18" s="93"/>
    </row>
    <row r="19" spans="2:13" ht="20.25" customHeight="1" thickBot="1">
      <c r="B19" s="549"/>
      <c r="C19" s="549"/>
      <c r="D19" s="549"/>
      <c r="E19" s="109"/>
      <c r="F19" s="549"/>
      <c r="G19" s="549"/>
      <c r="H19" s="109"/>
      <c r="I19" s="549"/>
      <c r="J19" s="549"/>
      <c r="K19" s="549"/>
      <c r="L19" s="549"/>
      <c r="M19" s="96"/>
    </row>
    <row r="20" spans="2:13" ht="28.5" customHeight="1" thickTop="1">
      <c r="B20" s="562" t="s">
        <v>132</v>
      </c>
      <c r="C20" s="562"/>
      <c r="D20" s="562"/>
      <c r="E20" s="563" t="s">
        <v>97</v>
      </c>
      <c r="F20" s="563"/>
      <c r="G20" s="563"/>
      <c r="H20" s="563" t="s">
        <v>130</v>
      </c>
      <c r="I20" s="563"/>
      <c r="J20" s="563"/>
      <c r="K20" s="563"/>
      <c r="L20" s="563"/>
      <c r="M20" s="96"/>
    </row>
    <row r="21" spans="2:13" s="96" customFormat="1" ht="17.25" customHeight="1" thickBot="1">
      <c r="B21" s="543" t="s">
        <v>6</v>
      </c>
      <c r="C21" s="543"/>
      <c r="D21" s="543"/>
      <c r="E21" s="543" t="s">
        <v>87</v>
      </c>
      <c r="F21" s="543"/>
      <c r="G21" s="543"/>
      <c r="H21" s="543" t="s">
        <v>105</v>
      </c>
      <c r="I21" s="543"/>
      <c r="J21" s="543"/>
      <c r="K21" s="543"/>
      <c r="L21" s="543"/>
    </row>
    <row r="22" spans="2:13" ht="13.5" thickTop="1"/>
  </sheetData>
  <sheetProtection password="CC7B" sheet="1" objects="1" scenarios="1"/>
  <mergeCells count="29">
    <mergeCell ref="E3:L3"/>
    <mergeCell ref="E4:L4"/>
    <mergeCell ref="B4:D4"/>
    <mergeCell ref="B3:D3"/>
    <mergeCell ref="B5:L5"/>
    <mergeCell ref="J12:L13"/>
    <mergeCell ref="B11:I11"/>
    <mergeCell ref="J11:L11"/>
    <mergeCell ref="B12:I13"/>
    <mergeCell ref="B7:L7"/>
    <mergeCell ref="B10:L10"/>
    <mergeCell ref="I19:L19"/>
    <mergeCell ref="B21:D21"/>
    <mergeCell ref="B19:D19"/>
    <mergeCell ref="B20:D20"/>
    <mergeCell ref="F19:G19"/>
    <mergeCell ref="H20:L20"/>
    <mergeCell ref="H21:L21"/>
    <mergeCell ref="E20:G20"/>
    <mergeCell ref="E21:G21"/>
    <mergeCell ref="J17:L17"/>
    <mergeCell ref="B14:G17"/>
    <mergeCell ref="H17:I17"/>
    <mergeCell ref="J14:L14"/>
    <mergeCell ref="J15:L15"/>
    <mergeCell ref="J16:L16"/>
    <mergeCell ref="H14:I14"/>
    <mergeCell ref="H15:I15"/>
    <mergeCell ref="H16:I16"/>
  </mergeCells>
  <phoneticPr fontId="6" type="noConversion"/>
  <printOptions horizontalCentered="1" verticalCentered="1"/>
  <pageMargins left="0" right="0" top="0.15748031496062992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K77"/>
  <sheetViews>
    <sheetView rightToLeft="1" workbookViewId="0">
      <selection activeCell="C5" sqref="C5:H77"/>
    </sheetView>
  </sheetViews>
  <sheetFormatPr defaultColWidth="9" defaultRowHeight="17.25"/>
  <cols>
    <col min="1" max="2" width="9" style="2"/>
    <col min="3" max="3" width="50.625" style="2" customWidth="1"/>
    <col min="4" max="4" width="9.125" style="2" customWidth="1"/>
    <col min="5" max="5" width="10.125" style="2" customWidth="1"/>
    <col min="6" max="7" width="9.25" style="2" customWidth="1"/>
    <col min="8" max="8" width="17.5" style="2" customWidth="1"/>
    <col min="9" max="10" width="9" style="2"/>
    <col min="11" max="11" width="11.25" style="2" bestFit="1" customWidth="1"/>
    <col min="12" max="16384" width="9" style="2"/>
  </cols>
  <sheetData>
    <row r="4" spans="3:11" ht="18" thickBot="1"/>
    <row r="5" spans="3:11" ht="29.25" customHeight="1">
      <c r="C5" s="589" t="s">
        <v>118</v>
      </c>
      <c r="D5" s="591" t="s">
        <v>128</v>
      </c>
      <c r="E5" s="591"/>
      <c r="F5" s="591"/>
      <c r="G5" s="591"/>
      <c r="H5" s="592"/>
    </row>
    <row r="6" spans="3:11" ht="45" customHeight="1">
      <c r="C6" s="590"/>
      <c r="D6" s="1" t="s">
        <v>119</v>
      </c>
      <c r="E6" s="1" t="s">
        <v>120</v>
      </c>
      <c r="F6" s="1" t="s">
        <v>121</v>
      </c>
      <c r="G6" s="1" t="s">
        <v>122</v>
      </c>
      <c r="H6" s="3" t="s">
        <v>3</v>
      </c>
    </row>
    <row r="7" spans="3:11" ht="20.25" customHeight="1">
      <c r="C7" s="4" t="s">
        <v>10</v>
      </c>
      <c r="D7" s="1">
        <f>31561+7931</f>
        <v>39492</v>
      </c>
      <c r="E7" s="1"/>
      <c r="F7" s="1"/>
      <c r="G7" s="1"/>
      <c r="H7" s="3">
        <f>SUM(D7:G7)</f>
        <v>39492</v>
      </c>
    </row>
    <row r="8" spans="3:11" ht="20.25" customHeight="1">
      <c r="C8" s="5" t="s">
        <v>11</v>
      </c>
      <c r="D8" s="1">
        <f>201+76</f>
        <v>277</v>
      </c>
      <c r="E8" s="1"/>
      <c r="F8" s="1"/>
      <c r="G8" s="1"/>
      <c r="H8" s="3">
        <f t="shared" ref="H8:H14" si="0">SUM(D8:G8)</f>
        <v>277</v>
      </c>
    </row>
    <row r="9" spans="3:11" ht="20.25" customHeight="1">
      <c r="C9" s="4" t="s">
        <v>12</v>
      </c>
      <c r="D9" s="1">
        <f>2513+3732+1822</f>
        <v>8067</v>
      </c>
      <c r="E9" s="1"/>
      <c r="F9" s="1"/>
      <c r="G9" s="1"/>
      <c r="H9" s="3">
        <f t="shared" si="0"/>
        <v>8067</v>
      </c>
    </row>
    <row r="10" spans="3:11" ht="20.25" customHeight="1">
      <c r="C10" s="5" t="s">
        <v>13</v>
      </c>
      <c r="D10" s="1">
        <f>89+125+67</f>
        <v>281</v>
      </c>
      <c r="E10" s="1"/>
      <c r="F10" s="1"/>
      <c r="G10" s="1"/>
      <c r="H10" s="3">
        <f t="shared" si="0"/>
        <v>281</v>
      </c>
    </row>
    <row r="11" spans="3:11" ht="20.25" customHeight="1">
      <c r="C11" s="5" t="s">
        <v>14</v>
      </c>
      <c r="D11" s="1">
        <v>1218</v>
      </c>
      <c r="E11" s="1"/>
      <c r="F11" s="1"/>
      <c r="G11" s="1"/>
      <c r="H11" s="3">
        <f t="shared" si="0"/>
        <v>1218</v>
      </c>
    </row>
    <row r="12" spans="3:11" ht="20.25" customHeight="1">
      <c r="C12" s="5" t="s">
        <v>16</v>
      </c>
      <c r="D12" s="1">
        <f>493+27+360</f>
        <v>880</v>
      </c>
      <c r="E12" s="1"/>
      <c r="F12" s="1"/>
      <c r="G12" s="1"/>
      <c r="H12" s="3">
        <f t="shared" si="0"/>
        <v>880</v>
      </c>
    </row>
    <row r="13" spans="3:11" ht="20.25" customHeight="1">
      <c r="C13" s="5" t="s">
        <v>15</v>
      </c>
      <c r="D13" s="1">
        <v>78</v>
      </c>
      <c r="E13" s="1"/>
      <c r="F13" s="1"/>
      <c r="G13" s="1"/>
      <c r="H13" s="3">
        <f t="shared" si="0"/>
        <v>78</v>
      </c>
    </row>
    <row r="14" spans="3:11" ht="20.25" customHeight="1">
      <c r="C14" s="5" t="s">
        <v>17</v>
      </c>
      <c r="D14" s="1">
        <v>52</v>
      </c>
      <c r="E14" s="1"/>
      <c r="F14" s="1"/>
      <c r="G14" s="1"/>
      <c r="H14" s="3">
        <f t="shared" si="0"/>
        <v>52</v>
      </c>
    </row>
    <row r="15" spans="3:11" ht="20.25" customHeight="1">
      <c r="C15" s="6" t="s">
        <v>88</v>
      </c>
      <c r="D15" s="7">
        <f>SUM(D7:D14)</f>
        <v>50345</v>
      </c>
      <c r="E15" s="7">
        <f>SUM(E7:E14)</f>
        <v>0</v>
      </c>
      <c r="F15" s="7">
        <f>SUM(F7:F14)</f>
        <v>0</v>
      </c>
      <c r="G15" s="7">
        <f>SUM(G7:G14)</f>
        <v>0</v>
      </c>
      <c r="H15" s="7">
        <f>SUM(H7:H14)</f>
        <v>50345</v>
      </c>
    </row>
    <row r="16" spans="3:11" ht="20.25" customHeight="1">
      <c r="C16" s="4" t="s">
        <v>71</v>
      </c>
      <c r="D16" s="1">
        <v>420</v>
      </c>
      <c r="E16" s="1">
        <v>145</v>
      </c>
      <c r="F16" s="1">
        <v>73</v>
      </c>
      <c r="G16" s="1">
        <v>146</v>
      </c>
      <c r="H16" s="3">
        <f>SUM(D16:G16)</f>
        <v>784</v>
      </c>
      <c r="J16" s="2">
        <f>[1]عملکرد!D17+[1]عملکرد!D18+[1]عملکرد!G17+[1]عملکرد!G18+[1]عملکرد!G19+[1]عملکرد!G20+[1]عملکرد!G213*11855555</f>
        <v>3361</v>
      </c>
      <c r="K16" s="2">
        <f>D16+G16*125%</f>
        <v>602.5</v>
      </c>
    </row>
    <row r="17" spans="3:11" ht="20.25" customHeight="1">
      <c r="C17" s="4" t="s">
        <v>72</v>
      </c>
      <c r="D17" s="1">
        <v>109</v>
      </c>
      <c r="E17" s="1">
        <v>12</v>
      </c>
      <c r="F17" s="1">
        <v>6</v>
      </c>
      <c r="G17" s="1">
        <v>18</v>
      </c>
      <c r="H17" s="3">
        <f t="shared" ref="H17:H28" si="1">SUM(D17:G17)</f>
        <v>145</v>
      </c>
      <c r="J17" s="2">
        <f>G23+G24</f>
        <v>6</v>
      </c>
      <c r="K17" s="2">
        <f>G19*125%</f>
        <v>36.25</v>
      </c>
    </row>
    <row r="18" spans="3:11" ht="20.25" customHeight="1">
      <c r="C18" s="4" t="s">
        <v>102</v>
      </c>
      <c r="D18" s="1"/>
      <c r="E18" s="1"/>
      <c r="F18" s="1"/>
      <c r="G18" s="1"/>
      <c r="H18" s="3">
        <f t="shared" si="1"/>
        <v>0</v>
      </c>
      <c r="K18" s="2">
        <v>47</v>
      </c>
    </row>
    <row r="19" spans="3:11" ht="20.25" customHeight="1">
      <c r="C19" s="4" t="s">
        <v>82</v>
      </c>
      <c r="D19" s="1">
        <v>84</v>
      </c>
      <c r="E19" s="1">
        <v>29</v>
      </c>
      <c r="F19" s="1">
        <v>15</v>
      </c>
      <c r="G19" s="1">
        <v>29</v>
      </c>
      <c r="H19" s="3">
        <f t="shared" si="1"/>
        <v>157</v>
      </c>
      <c r="J19" s="2">
        <f>SUM(J16:J18)</f>
        <v>3367</v>
      </c>
      <c r="K19" s="2">
        <f>SUM(K16:K18)</f>
        <v>685.75</v>
      </c>
    </row>
    <row r="20" spans="3:11" ht="20.25" customHeight="1">
      <c r="C20" s="4" t="s">
        <v>106</v>
      </c>
      <c r="D20" s="1">
        <v>22</v>
      </c>
      <c r="E20" s="1">
        <v>3</v>
      </c>
      <c r="F20" s="1">
        <v>1</v>
      </c>
      <c r="G20" s="1">
        <v>4</v>
      </c>
      <c r="H20" s="3">
        <f t="shared" si="1"/>
        <v>30</v>
      </c>
    </row>
    <row r="21" spans="3:11" ht="20.25" customHeight="1">
      <c r="C21" s="4" t="s">
        <v>103</v>
      </c>
      <c r="D21" s="1"/>
      <c r="E21" s="1"/>
      <c r="F21" s="1"/>
      <c r="G21" s="1"/>
      <c r="H21" s="3">
        <f t="shared" si="1"/>
        <v>0</v>
      </c>
    </row>
    <row r="22" spans="3:11" ht="20.25" customHeight="1">
      <c r="C22" s="4" t="s">
        <v>85</v>
      </c>
      <c r="D22" s="1"/>
      <c r="E22" s="1"/>
      <c r="F22" s="1"/>
      <c r="G22" s="1">
        <v>11</v>
      </c>
      <c r="H22" s="3">
        <f t="shared" si="1"/>
        <v>11</v>
      </c>
      <c r="K22" s="2">
        <v>47000</v>
      </c>
    </row>
    <row r="23" spans="3:11" ht="20.25" customHeight="1">
      <c r="C23" s="4" t="s">
        <v>86</v>
      </c>
      <c r="D23" s="1"/>
      <c r="E23" s="1"/>
      <c r="F23" s="1"/>
      <c r="G23" s="1">
        <v>6</v>
      </c>
      <c r="H23" s="3">
        <f t="shared" si="1"/>
        <v>6</v>
      </c>
      <c r="K23" s="2">
        <f>K22/4025</f>
        <v>11.677018633540373</v>
      </c>
    </row>
    <row r="24" spans="3:11" ht="20.25" customHeight="1">
      <c r="C24" s="4" t="s">
        <v>107</v>
      </c>
      <c r="D24" s="1"/>
      <c r="E24" s="1"/>
      <c r="F24" s="1"/>
      <c r="G24" s="1"/>
      <c r="H24" s="3">
        <f t="shared" si="1"/>
        <v>0</v>
      </c>
    </row>
    <row r="25" spans="3:11" ht="20.25" customHeight="1">
      <c r="C25" s="4" t="s">
        <v>98</v>
      </c>
      <c r="D25" s="1">
        <v>3329</v>
      </c>
      <c r="E25" s="1">
        <f>1178+16</f>
        <v>1194</v>
      </c>
      <c r="F25" s="1">
        <v>1084</v>
      </c>
      <c r="G25" s="1">
        <v>996</v>
      </c>
      <c r="H25" s="3">
        <f t="shared" si="1"/>
        <v>6603</v>
      </c>
      <c r="J25" s="2">
        <f>H25+H26+H27</f>
        <v>7604</v>
      </c>
    </row>
    <row r="26" spans="3:11" ht="20.25" customHeight="1">
      <c r="C26" s="4" t="s">
        <v>99</v>
      </c>
      <c r="D26" s="1">
        <v>299</v>
      </c>
      <c r="E26" s="1">
        <v>182</v>
      </c>
      <c r="F26" s="1">
        <v>90</v>
      </c>
      <c r="G26" s="1">
        <v>174</v>
      </c>
      <c r="H26" s="3">
        <f t="shared" si="1"/>
        <v>745</v>
      </c>
    </row>
    <row r="27" spans="3:11" ht="20.25" customHeight="1">
      <c r="C27" s="4" t="s">
        <v>100</v>
      </c>
      <c r="D27" s="1"/>
      <c r="E27" s="1"/>
      <c r="F27" s="1"/>
      <c r="G27" s="1">
        <v>256</v>
      </c>
      <c r="H27" s="3">
        <f t="shared" si="1"/>
        <v>256</v>
      </c>
    </row>
    <row r="28" spans="3:11" ht="20.25" customHeight="1">
      <c r="C28" s="4" t="s">
        <v>36</v>
      </c>
      <c r="D28" s="1">
        <v>463</v>
      </c>
      <c r="E28" s="1"/>
      <c r="F28" s="1"/>
      <c r="G28" s="1"/>
      <c r="H28" s="3">
        <f t="shared" si="1"/>
        <v>463</v>
      </c>
      <c r="J28" s="2">
        <f>D28*40%</f>
        <v>185.20000000000002</v>
      </c>
    </row>
    <row r="29" spans="3:11" ht="20.25" customHeight="1">
      <c r="C29" s="8" t="s">
        <v>3</v>
      </c>
      <c r="D29" s="7">
        <f>SUM(D16:D28)</f>
        <v>4726</v>
      </c>
      <c r="E29" s="7">
        <f>SUM(E16:E28)</f>
        <v>1565</v>
      </c>
      <c r="F29" s="7">
        <f>SUM(F16:F28)</f>
        <v>1269</v>
      </c>
      <c r="G29" s="7">
        <f>SUM(G16:G28)</f>
        <v>1640</v>
      </c>
      <c r="H29" s="7">
        <f>SUM(H16:H28)</f>
        <v>9200</v>
      </c>
    </row>
    <row r="30" spans="3:11" ht="20.25" customHeight="1">
      <c r="C30" s="4" t="s">
        <v>19</v>
      </c>
      <c r="D30" s="1">
        <v>31</v>
      </c>
      <c r="E30" s="1">
        <v>2</v>
      </c>
      <c r="F30" s="1">
        <v>4</v>
      </c>
      <c r="G30" s="1">
        <v>13</v>
      </c>
      <c r="H30" s="3">
        <f>SUM(D30:G30)</f>
        <v>50</v>
      </c>
    </row>
    <row r="31" spans="3:11" ht="20.25" customHeight="1">
      <c r="C31" s="4" t="s">
        <v>77</v>
      </c>
      <c r="D31" s="1">
        <f>1757+382+39</f>
        <v>2178</v>
      </c>
      <c r="E31" s="1">
        <f>459+76</f>
        <v>535</v>
      </c>
      <c r="F31" s="1">
        <f>612+75</f>
        <v>687</v>
      </c>
      <c r="G31" s="1">
        <f>936+105+18</f>
        <v>1059</v>
      </c>
      <c r="H31" s="3">
        <f t="shared" ref="H31:H50" si="2">SUM(D31:G31)</f>
        <v>4459</v>
      </c>
    </row>
    <row r="32" spans="3:11" ht="14.25" customHeight="1">
      <c r="C32" s="4" t="s">
        <v>74</v>
      </c>
      <c r="D32" s="1">
        <f>235+3+479+189</f>
        <v>906</v>
      </c>
      <c r="E32" s="1">
        <f>102+195+79</f>
        <v>376</v>
      </c>
      <c r="F32" s="1">
        <f>143+149+81</f>
        <v>373</v>
      </c>
      <c r="G32" s="1">
        <f>99+198+77</f>
        <v>374</v>
      </c>
      <c r="H32" s="3">
        <f t="shared" si="2"/>
        <v>2029</v>
      </c>
      <c r="J32" s="2">
        <f>D32+D33+G32+G33</f>
        <v>1402</v>
      </c>
    </row>
    <row r="33" spans="3:8">
      <c r="C33" s="4" t="s">
        <v>20</v>
      </c>
      <c r="D33" s="1">
        <v>86</v>
      </c>
      <c r="E33" s="1">
        <v>37</v>
      </c>
      <c r="F33" s="1">
        <v>46</v>
      </c>
      <c r="G33" s="1">
        <v>36</v>
      </c>
      <c r="H33" s="3">
        <f t="shared" si="2"/>
        <v>205</v>
      </c>
    </row>
    <row r="34" spans="3:8">
      <c r="C34" s="4" t="s">
        <v>75</v>
      </c>
      <c r="D34" s="1">
        <v>451</v>
      </c>
      <c r="E34" s="1">
        <v>207</v>
      </c>
      <c r="F34" s="1">
        <v>209</v>
      </c>
      <c r="G34" s="1">
        <v>183</v>
      </c>
      <c r="H34" s="3">
        <f t="shared" si="2"/>
        <v>1050</v>
      </c>
    </row>
    <row r="35" spans="3:8">
      <c r="C35" s="4" t="s">
        <v>76</v>
      </c>
      <c r="D35" s="1"/>
      <c r="E35" s="1"/>
      <c r="F35" s="1"/>
      <c r="G35" s="1"/>
      <c r="H35" s="3">
        <f t="shared" si="2"/>
        <v>0</v>
      </c>
    </row>
    <row r="36" spans="3:8">
      <c r="C36" s="4" t="s">
        <v>108</v>
      </c>
      <c r="D36" s="1"/>
      <c r="E36" s="1"/>
      <c r="F36" s="1"/>
      <c r="G36" s="1"/>
      <c r="H36" s="3">
        <f t="shared" si="2"/>
        <v>0</v>
      </c>
    </row>
    <row r="37" spans="3:8">
      <c r="C37" s="4" t="s">
        <v>81</v>
      </c>
      <c r="D37" s="1"/>
      <c r="E37" s="1">
        <f>409+31+316+61</f>
        <v>817</v>
      </c>
      <c r="F37" s="1"/>
      <c r="G37" s="1"/>
      <c r="H37" s="3">
        <f t="shared" si="2"/>
        <v>817</v>
      </c>
    </row>
    <row r="38" spans="3:8">
      <c r="C38" s="4" t="s">
        <v>73</v>
      </c>
      <c r="D38" s="1"/>
      <c r="E38" s="1"/>
      <c r="F38" s="1"/>
      <c r="G38" s="1"/>
      <c r="H38" s="3">
        <f t="shared" si="2"/>
        <v>0</v>
      </c>
    </row>
    <row r="39" spans="3:8">
      <c r="C39" s="4" t="s">
        <v>21</v>
      </c>
      <c r="D39" s="1">
        <v>239</v>
      </c>
      <c r="E39" s="1">
        <v>69</v>
      </c>
      <c r="F39" s="1">
        <v>34</v>
      </c>
      <c r="G39" s="1">
        <v>68</v>
      </c>
      <c r="H39" s="3">
        <f t="shared" si="2"/>
        <v>410</v>
      </c>
    </row>
    <row r="40" spans="3:8">
      <c r="C40" s="4" t="s">
        <v>18</v>
      </c>
      <c r="D40" s="1">
        <v>58</v>
      </c>
      <c r="E40" s="1"/>
      <c r="F40" s="1"/>
      <c r="G40" s="1"/>
      <c r="H40" s="3">
        <f t="shared" si="2"/>
        <v>58</v>
      </c>
    </row>
    <row r="41" spans="3:8">
      <c r="C41" s="4" t="s">
        <v>84</v>
      </c>
      <c r="D41" s="1">
        <v>247</v>
      </c>
      <c r="E41" s="1">
        <v>87</v>
      </c>
      <c r="F41" s="1">
        <v>45</v>
      </c>
      <c r="G41" s="1">
        <v>87</v>
      </c>
      <c r="H41" s="3">
        <f t="shared" si="2"/>
        <v>466</v>
      </c>
    </row>
    <row r="42" spans="3:8">
      <c r="C42" s="4" t="s">
        <v>83</v>
      </c>
      <c r="D42" s="1">
        <v>499</v>
      </c>
      <c r="E42" s="1">
        <v>192</v>
      </c>
      <c r="F42" s="1">
        <v>95</v>
      </c>
      <c r="G42" s="1">
        <v>288</v>
      </c>
      <c r="H42" s="3">
        <f t="shared" si="2"/>
        <v>1074</v>
      </c>
    </row>
    <row r="43" spans="3:8">
      <c r="C43" s="4" t="s">
        <v>39</v>
      </c>
      <c r="D43" s="1"/>
      <c r="E43" s="1"/>
      <c r="F43" s="1"/>
      <c r="G43" s="1"/>
      <c r="H43" s="3">
        <f t="shared" si="2"/>
        <v>0</v>
      </c>
    </row>
    <row r="44" spans="3:8">
      <c r="C44" s="4" t="s">
        <v>40</v>
      </c>
      <c r="D44" s="1"/>
      <c r="E44" s="1"/>
      <c r="F44" s="1"/>
      <c r="G44" s="1"/>
      <c r="H44" s="3">
        <f t="shared" si="2"/>
        <v>0</v>
      </c>
    </row>
    <row r="45" spans="3:8" ht="34.5">
      <c r="C45" s="9" t="s">
        <v>115</v>
      </c>
      <c r="D45" s="1">
        <v>104</v>
      </c>
      <c r="E45" s="1">
        <f>84+18</f>
        <v>102</v>
      </c>
      <c r="F45" s="1">
        <v>2</v>
      </c>
      <c r="G45" s="1">
        <v>24</v>
      </c>
      <c r="H45" s="3">
        <f t="shared" si="2"/>
        <v>232</v>
      </c>
    </row>
    <row r="46" spans="3:8">
      <c r="C46" s="4" t="s">
        <v>22</v>
      </c>
      <c r="D46" s="1">
        <v>20</v>
      </c>
      <c r="E46" s="1"/>
      <c r="F46" s="1"/>
      <c r="G46" s="1"/>
      <c r="H46" s="3">
        <f t="shared" si="2"/>
        <v>20</v>
      </c>
    </row>
    <row r="47" spans="3:8">
      <c r="C47" s="4" t="s">
        <v>104</v>
      </c>
      <c r="D47" s="1">
        <v>6759</v>
      </c>
      <c r="E47" s="1">
        <v>2669</v>
      </c>
      <c r="F47" s="1">
        <v>3615</v>
      </c>
      <c r="G47" s="1">
        <v>2624</v>
      </c>
      <c r="H47" s="3">
        <f t="shared" si="2"/>
        <v>15667</v>
      </c>
    </row>
    <row r="48" spans="3:8">
      <c r="C48" s="4" t="s">
        <v>123</v>
      </c>
      <c r="D48" s="1"/>
      <c r="E48" s="1"/>
      <c r="F48" s="1"/>
      <c r="G48" s="1"/>
      <c r="H48" s="3">
        <f t="shared" si="2"/>
        <v>0</v>
      </c>
    </row>
    <row r="49" spans="3:11">
      <c r="C49" s="4" t="s">
        <v>35</v>
      </c>
      <c r="D49" s="1">
        <v>751</v>
      </c>
      <c r="E49" s="1"/>
      <c r="F49" s="1">
        <f>925+1655</f>
        <v>2580</v>
      </c>
      <c r="G49" s="1"/>
      <c r="H49" s="3">
        <f t="shared" si="2"/>
        <v>3331</v>
      </c>
    </row>
    <row r="50" spans="3:11">
      <c r="C50" s="4" t="s">
        <v>124</v>
      </c>
      <c r="D50" s="1"/>
      <c r="E50" s="1"/>
      <c r="F50" s="1"/>
      <c r="G50" s="1"/>
      <c r="H50" s="3">
        <f t="shared" si="2"/>
        <v>0</v>
      </c>
    </row>
    <row r="51" spans="3:11">
      <c r="C51" s="10" t="s">
        <v>1</v>
      </c>
      <c r="D51" s="7">
        <f>SUM(D30:D50)</f>
        <v>12329</v>
      </c>
      <c r="E51" s="7">
        <f>SUM(E30:E50)</f>
        <v>5093</v>
      </c>
      <c r="F51" s="7">
        <f>SUM(F30:F50)</f>
        <v>7690</v>
      </c>
      <c r="G51" s="7">
        <f>SUM(G30:G50)</f>
        <v>4756</v>
      </c>
      <c r="H51" s="7">
        <f>SUM(H30:H50)</f>
        <v>29868</v>
      </c>
      <c r="K51" s="2">
        <f>149*110%</f>
        <v>163.9</v>
      </c>
    </row>
    <row r="52" spans="3:11">
      <c r="C52" s="11" t="s">
        <v>55</v>
      </c>
      <c r="D52" s="1">
        <v>123</v>
      </c>
      <c r="E52" s="1">
        <v>25</v>
      </c>
      <c r="F52" s="1"/>
      <c r="G52" s="1"/>
      <c r="H52" s="3">
        <f>SUM(D52:G52)</f>
        <v>148</v>
      </c>
    </row>
    <row r="53" spans="3:11">
      <c r="C53" s="11" t="s">
        <v>56</v>
      </c>
      <c r="D53" s="1">
        <v>1</v>
      </c>
      <c r="E53" s="1"/>
      <c r="F53" s="1"/>
      <c r="G53" s="1"/>
      <c r="H53" s="3">
        <f t="shared" ref="H53:H76" si="3">SUM(D53:G53)</f>
        <v>1</v>
      </c>
    </row>
    <row r="54" spans="3:11">
      <c r="C54" s="4" t="s">
        <v>41</v>
      </c>
      <c r="D54" s="1"/>
      <c r="E54" s="1"/>
      <c r="F54" s="1"/>
      <c r="G54" s="1"/>
      <c r="H54" s="3">
        <f t="shared" si="3"/>
        <v>0</v>
      </c>
    </row>
    <row r="55" spans="3:11">
      <c r="C55" s="4" t="s">
        <v>42</v>
      </c>
      <c r="D55" s="1"/>
      <c r="E55" s="1"/>
      <c r="F55" s="1"/>
      <c r="G55" s="1"/>
      <c r="H55" s="3">
        <f t="shared" si="3"/>
        <v>0</v>
      </c>
    </row>
    <row r="56" spans="3:11">
      <c r="C56" s="4" t="s">
        <v>43</v>
      </c>
      <c r="D56" s="1"/>
      <c r="E56" s="1"/>
      <c r="F56" s="1"/>
      <c r="G56" s="1"/>
      <c r="H56" s="3">
        <f t="shared" si="3"/>
        <v>0</v>
      </c>
    </row>
    <row r="57" spans="3:11">
      <c r="C57" s="4" t="s">
        <v>44</v>
      </c>
      <c r="D57" s="1">
        <f>386+23</f>
        <v>409</v>
      </c>
      <c r="E57" s="1">
        <v>206</v>
      </c>
      <c r="F57" s="1"/>
      <c r="G57" s="1"/>
      <c r="H57" s="3">
        <f t="shared" si="3"/>
        <v>615</v>
      </c>
    </row>
    <row r="58" spans="3:11">
      <c r="C58" s="4" t="s">
        <v>101</v>
      </c>
      <c r="D58" s="1"/>
      <c r="E58" s="1"/>
      <c r="F58" s="1"/>
      <c r="G58" s="1"/>
      <c r="H58" s="3">
        <f t="shared" si="3"/>
        <v>0</v>
      </c>
    </row>
    <row r="59" spans="3:11">
      <c r="C59" s="4" t="s">
        <v>23</v>
      </c>
      <c r="D59" s="1">
        <v>163</v>
      </c>
      <c r="E59" s="1">
        <v>476</v>
      </c>
      <c r="F59" s="1"/>
      <c r="G59" s="1"/>
      <c r="H59" s="3">
        <f t="shared" si="3"/>
        <v>639</v>
      </c>
    </row>
    <row r="60" spans="3:11">
      <c r="C60" s="4" t="s">
        <v>47</v>
      </c>
      <c r="D60" s="1">
        <v>231</v>
      </c>
      <c r="E60" s="1">
        <v>54</v>
      </c>
      <c r="F60" s="1"/>
      <c r="G60" s="1"/>
      <c r="H60" s="3">
        <f t="shared" si="3"/>
        <v>285</v>
      </c>
    </row>
    <row r="61" spans="3:11">
      <c r="C61" s="4" t="s">
        <v>45</v>
      </c>
      <c r="D61" s="1"/>
      <c r="E61" s="1">
        <v>44</v>
      </c>
      <c r="F61" s="1"/>
      <c r="G61" s="1"/>
      <c r="H61" s="3">
        <f t="shared" si="3"/>
        <v>44</v>
      </c>
    </row>
    <row r="62" spans="3:11">
      <c r="C62" s="4" t="s">
        <v>46</v>
      </c>
      <c r="D62" s="1"/>
      <c r="E62" s="1"/>
      <c r="F62" s="1"/>
      <c r="G62" s="1"/>
      <c r="H62" s="3">
        <f t="shared" si="3"/>
        <v>0</v>
      </c>
    </row>
    <row r="63" spans="3:11">
      <c r="C63" s="4" t="s">
        <v>48</v>
      </c>
      <c r="D63" s="1">
        <v>64</v>
      </c>
      <c r="E63" s="1">
        <v>17</v>
      </c>
      <c r="F63" s="1"/>
      <c r="G63" s="1"/>
      <c r="H63" s="3">
        <f t="shared" si="3"/>
        <v>81</v>
      </c>
    </row>
    <row r="64" spans="3:11">
      <c r="C64" s="4" t="s">
        <v>57</v>
      </c>
      <c r="D64" s="1"/>
      <c r="E64" s="1"/>
      <c r="F64" s="1"/>
      <c r="G64" s="1"/>
      <c r="H64" s="3">
        <f t="shared" si="3"/>
        <v>0</v>
      </c>
    </row>
    <row r="65" spans="3:10">
      <c r="C65" s="9" t="s">
        <v>59</v>
      </c>
      <c r="D65" s="1">
        <v>4</v>
      </c>
      <c r="E65" s="1">
        <v>6</v>
      </c>
      <c r="F65" s="1"/>
      <c r="G65" s="1"/>
      <c r="H65" s="3">
        <f t="shared" si="3"/>
        <v>10</v>
      </c>
    </row>
    <row r="66" spans="3:10">
      <c r="C66" s="4" t="s">
        <v>58</v>
      </c>
      <c r="D66" s="1">
        <v>27</v>
      </c>
      <c r="E66" s="1">
        <v>1</v>
      </c>
      <c r="F66" s="1">
        <v>18</v>
      </c>
      <c r="G66" s="1"/>
      <c r="H66" s="3">
        <f t="shared" si="3"/>
        <v>46</v>
      </c>
    </row>
    <row r="67" spans="3:10">
      <c r="C67" s="4" t="s">
        <v>24</v>
      </c>
      <c r="D67" s="1">
        <v>176</v>
      </c>
      <c r="E67" s="1">
        <v>252</v>
      </c>
      <c r="F67" s="1"/>
      <c r="G67" s="1"/>
      <c r="H67" s="3">
        <f t="shared" si="3"/>
        <v>428</v>
      </c>
    </row>
    <row r="68" spans="3:10">
      <c r="C68" s="4" t="s">
        <v>111</v>
      </c>
      <c r="D68" s="1">
        <v>227</v>
      </c>
      <c r="E68" s="1">
        <v>351</v>
      </c>
      <c r="F68" s="1">
        <v>31</v>
      </c>
      <c r="G68" s="1"/>
      <c r="H68" s="3">
        <f t="shared" si="3"/>
        <v>609</v>
      </c>
    </row>
    <row r="69" spans="3:10">
      <c r="C69" s="12" t="s">
        <v>49</v>
      </c>
      <c r="D69" s="1">
        <v>1098</v>
      </c>
      <c r="E69" s="1">
        <v>1705</v>
      </c>
      <c r="F69" s="1">
        <v>40</v>
      </c>
      <c r="G69" s="1"/>
      <c r="H69" s="3">
        <f t="shared" si="3"/>
        <v>2843</v>
      </c>
    </row>
    <row r="70" spans="3:10">
      <c r="C70" s="12" t="s">
        <v>50</v>
      </c>
      <c r="D70" s="1">
        <v>309</v>
      </c>
      <c r="E70" s="1">
        <v>644</v>
      </c>
      <c r="F70" s="1">
        <v>65</v>
      </c>
      <c r="G70" s="1"/>
      <c r="H70" s="3">
        <f t="shared" si="3"/>
        <v>1018</v>
      </c>
    </row>
    <row r="71" spans="3:10">
      <c r="C71" s="12" t="s">
        <v>125</v>
      </c>
      <c r="D71" s="1"/>
      <c r="E71" s="1"/>
      <c r="F71" s="1"/>
      <c r="G71" s="1"/>
      <c r="H71" s="3">
        <f t="shared" si="3"/>
        <v>0</v>
      </c>
    </row>
    <row r="72" spans="3:10">
      <c r="C72" s="12" t="s">
        <v>52</v>
      </c>
      <c r="D72" s="1"/>
      <c r="E72" s="1"/>
      <c r="F72" s="1"/>
      <c r="G72" s="1"/>
      <c r="H72" s="3">
        <f t="shared" si="3"/>
        <v>0</v>
      </c>
    </row>
    <row r="73" spans="3:10">
      <c r="C73" s="4" t="s">
        <v>53</v>
      </c>
      <c r="D73" s="1"/>
      <c r="E73" s="1"/>
      <c r="F73" s="1"/>
      <c r="G73" s="1"/>
      <c r="H73" s="3">
        <f t="shared" si="3"/>
        <v>0</v>
      </c>
    </row>
    <row r="74" spans="3:10">
      <c r="C74" s="13" t="s">
        <v>126</v>
      </c>
      <c r="D74" s="1"/>
      <c r="E74" s="1"/>
      <c r="F74" s="1"/>
      <c r="G74" s="1"/>
      <c r="H74" s="3">
        <f t="shared" si="3"/>
        <v>0</v>
      </c>
      <c r="J74" s="14">
        <f>H77-'[1]خلاصه عملکرد'!F29</f>
        <v>-191841</v>
      </c>
    </row>
    <row r="75" spans="3:10">
      <c r="C75" s="13" t="s">
        <v>127</v>
      </c>
      <c r="D75" s="1"/>
      <c r="E75" s="1"/>
      <c r="F75" s="1"/>
      <c r="G75" s="1"/>
      <c r="H75" s="3">
        <f t="shared" si="3"/>
        <v>0</v>
      </c>
    </row>
    <row r="76" spans="3:10">
      <c r="C76" s="15" t="s">
        <v>3</v>
      </c>
      <c r="D76" s="7">
        <f>SUM(D52:D75)</f>
        <v>2832</v>
      </c>
      <c r="E76" s="7">
        <f>SUM(E52:E75)</f>
        <v>3781</v>
      </c>
      <c r="F76" s="7">
        <f>SUM(F52:F75)</f>
        <v>154</v>
      </c>
      <c r="G76" s="7">
        <f>SUM(G52:G75)</f>
        <v>0</v>
      </c>
      <c r="H76" s="3">
        <f t="shared" si="3"/>
        <v>6767</v>
      </c>
    </row>
    <row r="77" spans="3:10" ht="18" thickBot="1">
      <c r="C77" s="16" t="s">
        <v>117</v>
      </c>
      <c r="D77" s="17">
        <f>D76+D51+D29+D15</f>
        <v>70232</v>
      </c>
      <c r="E77" s="17">
        <f>E76+E51+E29+E15</f>
        <v>10439</v>
      </c>
      <c r="F77" s="17">
        <f>F76+F51+F29+F15</f>
        <v>9113</v>
      </c>
      <c r="G77" s="17">
        <f>G76+G51+G29+G15</f>
        <v>6396</v>
      </c>
      <c r="H77" s="17">
        <f>H76+H51+H29+H15</f>
        <v>96180</v>
      </c>
    </row>
  </sheetData>
  <mergeCells count="2">
    <mergeCell ref="C5:C6"/>
    <mergeCell ref="D5:H5"/>
  </mergeCells>
  <printOptions horizontalCentered="1"/>
  <pageMargins left="0" right="0" top="0" bottom="0" header="0" footer="0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19"/>
  <sheetViews>
    <sheetView rightToLeft="1" view="pageBreakPreview" topLeftCell="B8" zoomScale="96" zoomScaleNormal="71" zoomScaleSheetLayoutView="96" workbookViewId="0">
      <selection activeCell="B8" sqref="B8:B9"/>
    </sheetView>
  </sheetViews>
  <sheetFormatPr defaultColWidth="9" defaultRowHeight="12.75"/>
  <cols>
    <col min="1" max="1" width="9" style="21"/>
    <col min="2" max="2" width="47.125" style="21" customWidth="1"/>
    <col min="3" max="3" width="21.75" style="21" customWidth="1"/>
    <col min="4" max="4" width="21.25" style="21" customWidth="1"/>
    <col min="5" max="5" width="32.375" style="21" customWidth="1"/>
    <col min="6" max="6" width="26.625" style="21" customWidth="1"/>
    <col min="7" max="7" width="24.125" style="21" customWidth="1"/>
    <col min="8" max="16384" width="9" style="21"/>
  </cols>
  <sheetData>
    <row r="3" spans="2:6" ht="13.5" thickBot="1"/>
    <row r="4" spans="2:6" ht="71.25" customHeight="1">
      <c r="B4" s="22" t="s">
        <v>143</v>
      </c>
      <c r="C4" s="253" t="s">
        <v>224</v>
      </c>
      <c r="D4" s="253"/>
      <c r="E4" s="253"/>
      <c r="F4" s="254"/>
    </row>
    <row r="5" spans="2:6" ht="45" customHeight="1">
      <c r="B5" s="23" t="s">
        <v>320</v>
      </c>
      <c r="C5" s="255" t="s">
        <v>223</v>
      </c>
      <c r="D5" s="256"/>
      <c r="E5" s="256"/>
      <c r="F5" s="257"/>
    </row>
    <row r="6" spans="2:6" ht="23.25">
      <c r="B6" s="258" t="s">
        <v>78</v>
      </c>
      <c r="C6" s="259"/>
      <c r="D6" s="259"/>
      <c r="E6" s="259"/>
      <c r="F6" s="260"/>
    </row>
    <row r="7" spans="2:6" ht="13.5" thickBot="1">
      <c r="B7" s="261"/>
      <c r="C7" s="262"/>
      <c r="D7" s="263" t="s">
        <v>79</v>
      </c>
      <c r="E7" s="263"/>
      <c r="F7" s="264"/>
    </row>
    <row r="8" spans="2:6">
      <c r="B8" s="251" t="s">
        <v>80</v>
      </c>
      <c r="C8" s="251" t="s">
        <v>67</v>
      </c>
      <c r="D8" s="267" t="s">
        <v>225</v>
      </c>
      <c r="E8" s="265" t="s">
        <v>174</v>
      </c>
      <c r="F8" s="251" t="s">
        <v>5</v>
      </c>
    </row>
    <row r="9" spans="2:6" ht="33" customHeight="1" thickBot="1">
      <c r="B9" s="252"/>
      <c r="C9" s="252"/>
      <c r="D9" s="268"/>
      <c r="E9" s="266"/>
      <c r="F9" s="252"/>
    </row>
    <row r="10" spans="2:6" ht="27" customHeight="1" thickBot="1">
      <c r="B10" s="185">
        <f>SUM(برنامه!O25)</f>
        <v>0</v>
      </c>
      <c r="C10" s="186">
        <f>SUM(برنامه!O26)</f>
        <v>0</v>
      </c>
      <c r="D10" s="187">
        <f>SUM('سایر هزینه ها'!W52,'سایر هزینه های پرسنلی'!V29)</f>
        <v>0</v>
      </c>
      <c r="E10" s="187"/>
      <c r="F10" s="188">
        <f>SUM(B10:E10)</f>
        <v>0</v>
      </c>
    </row>
    <row r="11" spans="2:6" ht="32.25" customHeight="1"/>
    <row r="12" spans="2:6" ht="32.25" customHeight="1" thickBot="1"/>
    <row r="13" spans="2:6" ht="26.25" customHeight="1">
      <c r="B13" s="25" t="s">
        <v>109</v>
      </c>
      <c r="C13" s="113" t="s">
        <v>151</v>
      </c>
      <c r="D13" s="26"/>
    </row>
    <row r="14" spans="2:6" ht="21.75" customHeight="1">
      <c r="B14" s="27" t="s">
        <v>152</v>
      </c>
      <c r="C14" s="181"/>
      <c r="D14" s="28" t="s">
        <v>153</v>
      </c>
    </row>
    <row r="15" spans="2:6" ht="21.75" customHeight="1" thickBot="1">
      <c r="B15" s="29" t="s">
        <v>154</v>
      </c>
      <c r="C15" s="182"/>
      <c r="D15" s="26"/>
    </row>
    <row r="16" spans="2:6" ht="32.25" customHeight="1" thickBot="1"/>
    <row r="17" spans="2:6" ht="35.25" customHeight="1" thickTop="1">
      <c r="B17" s="30" t="s">
        <v>172</v>
      </c>
      <c r="C17" s="30" t="s">
        <v>173</v>
      </c>
      <c r="D17" s="30" t="s">
        <v>177</v>
      </c>
      <c r="E17" s="30" t="s">
        <v>226</v>
      </c>
      <c r="F17" s="30" t="s">
        <v>227</v>
      </c>
    </row>
    <row r="18" spans="2:6" ht="48.75" customHeight="1" thickBot="1">
      <c r="B18" s="31" t="s">
        <v>116</v>
      </c>
      <c r="C18" s="31" t="s">
        <v>116</v>
      </c>
      <c r="D18" s="31" t="s">
        <v>116</v>
      </c>
      <c r="E18" s="31" t="s">
        <v>116</v>
      </c>
      <c r="F18" s="31" t="s">
        <v>116</v>
      </c>
    </row>
    <row r="19" spans="2:6" ht="13.5" thickTop="1"/>
  </sheetData>
  <sheetProtection password="CC7B" sheet="1" objects="1" scenarios="1"/>
  <mergeCells count="10">
    <mergeCell ref="F8:F9"/>
    <mergeCell ref="C4:F4"/>
    <mergeCell ref="C5:F5"/>
    <mergeCell ref="B6:F6"/>
    <mergeCell ref="B7:C7"/>
    <mergeCell ref="D7:F7"/>
    <mergeCell ref="B8:B9"/>
    <mergeCell ref="C8:C9"/>
    <mergeCell ref="E8:E9"/>
    <mergeCell ref="D8:D9"/>
  </mergeCells>
  <phoneticPr fontId="6" type="noConversion"/>
  <printOptions horizontalCentered="1" verticalCentered="1"/>
  <pageMargins left="0" right="0" top="0.25" bottom="0" header="0" footer="0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rightToLeft="1" view="pageBreakPreview" zoomScale="50" zoomScaleNormal="69" zoomScaleSheetLayoutView="50" workbookViewId="0">
      <selection activeCell="A21" sqref="A21"/>
    </sheetView>
  </sheetViews>
  <sheetFormatPr defaultColWidth="9" defaultRowHeight="12.75"/>
  <cols>
    <col min="1" max="1" width="12.375" style="21" bestFit="1" customWidth="1"/>
    <col min="2" max="2" width="53" style="21" customWidth="1"/>
    <col min="3" max="3" width="16.125" style="21" customWidth="1"/>
    <col min="4" max="4" width="18.375" style="21" customWidth="1"/>
    <col min="5" max="5" width="14.625" style="21" customWidth="1"/>
    <col min="6" max="6" width="11.875" style="21" customWidth="1"/>
    <col min="7" max="7" width="16.25" style="21" customWidth="1"/>
    <col min="8" max="8" width="14" style="21" customWidth="1"/>
    <col min="9" max="9" width="9.75" style="21" customWidth="1"/>
    <col min="10" max="10" width="8.375" style="21" customWidth="1"/>
    <col min="11" max="11" width="7.875" style="21" customWidth="1"/>
    <col min="12" max="12" width="11" style="21" customWidth="1"/>
    <col min="13" max="13" width="16.25" style="21" customWidth="1"/>
    <col min="14" max="14" width="11" style="21" customWidth="1"/>
    <col min="15" max="15" width="11.875" style="21" customWidth="1"/>
    <col min="16" max="16384" width="9" style="21"/>
  </cols>
  <sheetData>
    <row r="1" spans="1:15" ht="48" customHeight="1" thickTop="1">
      <c r="A1" s="309" t="s">
        <v>143</v>
      </c>
      <c r="B1" s="310"/>
      <c r="C1" s="31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2"/>
    </row>
    <row r="2" spans="1:15" ht="8.25" hidden="1" customHeight="1">
      <c r="A2" s="312"/>
      <c r="B2" s="313"/>
      <c r="C2" s="314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4"/>
    </row>
    <row r="3" spans="1:15" ht="31.5" customHeight="1">
      <c r="A3" s="326" t="s">
        <v>321</v>
      </c>
      <c r="B3" s="327"/>
      <c r="C3" s="327"/>
      <c r="D3" s="259" t="s">
        <v>223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332"/>
    </row>
    <row r="4" spans="1:15" ht="28.5" customHeight="1" thickBot="1">
      <c r="A4" s="272" t="s">
        <v>150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4"/>
    </row>
    <row r="5" spans="1:15" ht="28.5" customHeight="1" thickTop="1" thickBot="1">
      <c r="A5" s="333" t="s">
        <v>170</v>
      </c>
      <c r="B5" s="333"/>
      <c r="C5" s="333"/>
      <c r="D5" s="333"/>
      <c r="E5" s="333"/>
      <c r="F5" s="333"/>
      <c r="G5" s="33"/>
      <c r="H5" s="33"/>
      <c r="I5" s="33"/>
      <c r="J5" s="33"/>
      <c r="K5" s="33"/>
      <c r="L5" s="33"/>
      <c r="M5" s="307" t="s">
        <v>0</v>
      </c>
      <c r="N5" s="307"/>
      <c r="O5" s="308"/>
    </row>
    <row r="6" spans="1:15" s="45" customFormat="1" ht="15" thickTop="1">
      <c r="A6" s="321" t="s">
        <v>210</v>
      </c>
      <c r="B6" s="317" t="s">
        <v>214</v>
      </c>
      <c r="C6" s="317" t="s">
        <v>31</v>
      </c>
      <c r="D6" s="315" t="s">
        <v>64</v>
      </c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6"/>
    </row>
    <row r="7" spans="1:15" s="45" customFormat="1" ht="14.25">
      <c r="A7" s="322"/>
      <c r="B7" s="318"/>
      <c r="C7" s="318"/>
      <c r="D7" s="306" t="s">
        <v>62</v>
      </c>
      <c r="E7" s="306"/>
      <c r="F7" s="306"/>
      <c r="G7" s="306" t="s">
        <v>63</v>
      </c>
      <c r="H7" s="306"/>
      <c r="I7" s="306"/>
      <c r="J7" s="319" t="s">
        <v>183</v>
      </c>
      <c r="K7" s="319" t="s">
        <v>61</v>
      </c>
      <c r="L7" s="306" t="s">
        <v>7</v>
      </c>
      <c r="M7" s="306"/>
      <c r="N7" s="306"/>
      <c r="O7" s="320"/>
    </row>
    <row r="8" spans="1:15" s="45" customFormat="1" ht="59.25" customHeight="1">
      <c r="A8" s="322"/>
      <c r="B8" s="318"/>
      <c r="C8" s="318"/>
      <c r="D8" s="133" t="s">
        <v>179</v>
      </c>
      <c r="E8" s="133" t="s">
        <v>180</v>
      </c>
      <c r="F8" s="133" t="s">
        <v>1</v>
      </c>
      <c r="G8" s="133" t="s">
        <v>179</v>
      </c>
      <c r="H8" s="133" t="s">
        <v>180</v>
      </c>
      <c r="I8" s="134" t="s">
        <v>1</v>
      </c>
      <c r="J8" s="319"/>
      <c r="K8" s="319"/>
      <c r="L8" s="133" t="s">
        <v>178</v>
      </c>
      <c r="M8" s="133" t="s">
        <v>60</v>
      </c>
      <c r="N8" s="133" t="s">
        <v>61</v>
      </c>
      <c r="O8" s="135" t="s">
        <v>1</v>
      </c>
    </row>
    <row r="9" spans="1:15" s="45" customFormat="1" ht="30" customHeight="1">
      <c r="A9" s="325">
        <v>1601005000</v>
      </c>
      <c r="B9" s="305" t="s">
        <v>228</v>
      </c>
      <c r="C9" s="136" t="s">
        <v>176</v>
      </c>
      <c r="D9" s="189">
        <f>'حقوق و مزایای مستمر'!M9+'حقوق و مزایای مستمر'!M10+'حقوق و مزایای مستمر'!M11</f>
        <v>0</v>
      </c>
      <c r="E9" s="189"/>
      <c r="F9" s="190">
        <f>D9+E9</f>
        <v>0</v>
      </c>
      <c r="G9" s="191">
        <f>'حقوق و مزایای مستمر'!D12+'حقوق و مزایای مستمر'!D13+'حقوق و مزایای مستمر'!D14</f>
        <v>0</v>
      </c>
      <c r="H9" s="192">
        <f>SUM('حقوق و مزایای مستمر'!D15,'حقوق و مزایای مستمر'!D16,'حقوق و مزایای مستمر'!D17,'حقوق و مزایای مستمر'!D21,'حقوق و مزایای مستمر'!D22,'حقوق و مزایای مستمر'!D23,'حقوق و مزایای مستمر'!D24,'حقوق و مزایای مستمر'!D25,'حقوق و مزایای مستمر'!D26)</f>
        <v>0</v>
      </c>
      <c r="I9" s="193">
        <f>H9+G9</f>
        <v>0</v>
      </c>
      <c r="J9" s="194">
        <f>SUM('سایر هزینه های پرسنلی'!D29)</f>
        <v>0</v>
      </c>
      <c r="K9" s="195">
        <f>SUM('سایر هزینه ها'!D52)</f>
        <v>0</v>
      </c>
      <c r="L9" s="194">
        <f>SUM(I9,F9)</f>
        <v>0</v>
      </c>
      <c r="M9" s="194">
        <f>J9</f>
        <v>0</v>
      </c>
      <c r="N9" s="195">
        <f>K9</f>
        <v>0</v>
      </c>
      <c r="O9" s="196">
        <f>N9+M9+L9</f>
        <v>0</v>
      </c>
    </row>
    <row r="10" spans="1:15" s="45" customFormat="1" ht="30" customHeight="1">
      <c r="A10" s="325"/>
      <c r="B10" s="305"/>
      <c r="C10" s="136" t="s">
        <v>120</v>
      </c>
      <c r="D10" s="189">
        <f>'حقوق و مزایای مستمر'!Q9+'حقوق و مزایای مستمر'!Q10+'حقوق و مزایای مستمر'!Q11+SUM('حقوق و مزایای مستمر'!S9,'حقوق و مزایای مستمر'!S10,'حقوق و مزایای مستمر'!S11)</f>
        <v>0</v>
      </c>
      <c r="E10" s="189">
        <f>'حقوق و مزایای مستمر'!Q18+'حقوق و مزایای مستمر'!Q19+'حقوق و مزایای مستمر'!Q20</f>
        <v>0</v>
      </c>
      <c r="F10" s="190">
        <f>D10+E10</f>
        <v>0</v>
      </c>
      <c r="G10" s="192">
        <f>'حقوق و مزایای مستمر'!Q12+'حقوق و مزایای مستمر'!Q13+'حقوق و مزایای مستمر'!Q14</f>
        <v>0</v>
      </c>
      <c r="H10" s="192">
        <f>SUM('حقوق و مزایای مستمر'!S15:S17,'حقوق و مزایای مستمر'!S21:S26)</f>
        <v>0</v>
      </c>
      <c r="I10" s="193">
        <f t="shared" ref="I10:I25" si="0">H10+G10</f>
        <v>0</v>
      </c>
      <c r="J10" s="194">
        <f>SUM('سایر هزینه های پرسنلی'!S29)</f>
        <v>0</v>
      </c>
      <c r="K10" s="195">
        <f>SUM('سایر هزینه ها'!S52)</f>
        <v>0</v>
      </c>
      <c r="L10" s="194">
        <f t="shared" ref="L10:L24" si="1">SUM(I10,F10)</f>
        <v>0</v>
      </c>
      <c r="M10" s="194">
        <f t="shared" ref="M10:M27" si="2">J10</f>
        <v>0</v>
      </c>
      <c r="N10" s="195">
        <f t="shared" ref="N10:N27" si="3">K10</f>
        <v>0</v>
      </c>
      <c r="O10" s="196">
        <f t="shared" ref="O10:O24" si="4">N10+M10+L10</f>
        <v>0</v>
      </c>
    </row>
    <row r="11" spans="1:15" s="45" customFormat="1" ht="30" customHeight="1">
      <c r="A11" s="139">
        <v>1601015000</v>
      </c>
      <c r="B11" s="137" t="s">
        <v>229</v>
      </c>
      <c r="C11" s="136" t="s">
        <v>176</v>
      </c>
      <c r="D11" s="189">
        <v>0</v>
      </c>
      <c r="E11" s="189">
        <v>0</v>
      </c>
      <c r="F11" s="190">
        <f t="shared" ref="F11:F25" si="5">D11+E11</f>
        <v>0</v>
      </c>
      <c r="G11" s="192">
        <f>SUM('حقوق و مزایای مستمر'!E12,'حقوق و مزایای مستمر'!E13,'حقوق و مزایای مستمر'!E14)</f>
        <v>0</v>
      </c>
      <c r="H11" s="192">
        <f>SUM('حقوق و مزایای مستمر'!E15,'حقوق و مزایای مستمر'!E16,'حقوق و مزایای مستمر'!E17,'حقوق و مزایای مستمر'!E21,'حقوق و مزایای مستمر'!E22,'حقوق و مزایای مستمر'!E23,'حقوق و مزایای مستمر'!E24,'حقوق و مزایای مستمر'!E25,'حقوق و مزایای مستمر'!E26)</f>
        <v>0</v>
      </c>
      <c r="I11" s="193">
        <f t="shared" si="0"/>
        <v>0</v>
      </c>
      <c r="J11" s="194">
        <f>SUM('سایر هزینه های پرسنلی'!E29)</f>
        <v>0</v>
      </c>
      <c r="K11" s="195">
        <f>SUM('سایر هزینه ها'!E52)</f>
        <v>0</v>
      </c>
      <c r="L11" s="194">
        <f t="shared" si="1"/>
        <v>0</v>
      </c>
      <c r="M11" s="194">
        <f t="shared" si="2"/>
        <v>0</v>
      </c>
      <c r="N11" s="195">
        <f t="shared" si="3"/>
        <v>0</v>
      </c>
      <c r="O11" s="196">
        <f t="shared" si="4"/>
        <v>0</v>
      </c>
    </row>
    <row r="12" spans="1:15" s="45" customFormat="1" ht="30" customHeight="1">
      <c r="A12" s="339">
        <v>1602001000</v>
      </c>
      <c r="B12" s="348" t="s">
        <v>230</v>
      </c>
      <c r="C12" s="136" t="s">
        <v>176</v>
      </c>
      <c r="D12" s="189">
        <v>0</v>
      </c>
      <c r="E12" s="189">
        <v>0</v>
      </c>
      <c r="F12" s="190">
        <f t="shared" si="5"/>
        <v>0</v>
      </c>
      <c r="G12" s="192">
        <f>SUM('حقوق و مزایای مستمر'!F12,'حقوق و مزایای مستمر'!F13,'حقوق و مزایای مستمر'!F14)</f>
        <v>0</v>
      </c>
      <c r="H12" s="192">
        <f>SUM('حقوق و مزایای مستمر'!F15:F17,'حقوق و مزایای مستمر'!F21:F26)</f>
        <v>0</v>
      </c>
      <c r="I12" s="193">
        <f t="shared" si="0"/>
        <v>0</v>
      </c>
      <c r="J12" s="194">
        <f>SUM('سایر هزینه های پرسنلی'!F29)</f>
        <v>0</v>
      </c>
      <c r="K12" s="195">
        <f>SUM('سایر هزینه ها'!F52)</f>
        <v>0</v>
      </c>
      <c r="L12" s="194">
        <f t="shared" si="1"/>
        <v>0</v>
      </c>
      <c r="M12" s="194">
        <f t="shared" si="2"/>
        <v>0</v>
      </c>
      <c r="N12" s="195">
        <f t="shared" si="3"/>
        <v>0</v>
      </c>
      <c r="O12" s="196">
        <f t="shared" si="4"/>
        <v>0</v>
      </c>
    </row>
    <row r="13" spans="1:15" s="45" customFormat="1" ht="30" customHeight="1">
      <c r="A13" s="340"/>
      <c r="B13" s="349"/>
      <c r="C13" s="136" t="s">
        <v>120</v>
      </c>
      <c r="D13" s="189">
        <v>0</v>
      </c>
      <c r="E13" s="189">
        <v>0</v>
      </c>
      <c r="F13" s="190">
        <f t="shared" si="5"/>
        <v>0</v>
      </c>
      <c r="G13" s="192">
        <f>SUM('حقوق و مزایای مستمر'!R12,'حقوق و مزایای مستمر'!R13,'حقوق و مزایای مستمر'!R14)</f>
        <v>0</v>
      </c>
      <c r="H13" s="192">
        <f>SUM('حقوق و مزایای مستمر'!R15:R17,'حقوق و مزایای مستمر'!R21:R26)</f>
        <v>0</v>
      </c>
      <c r="I13" s="193">
        <f t="shared" si="0"/>
        <v>0</v>
      </c>
      <c r="J13" s="194">
        <f>SUM('سایر هزینه های پرسنلی'!R29)</f>
        <v>0</v>
      </c>
      <c r="K13" s="195">
        <f>SUM('سایر هزینه ها'!R52)</f>
        <v>0</v>
      </c>
      <c r="L13" s="194">
        <f t="shared" si="1"/>
        <v>0</v>
      </c>
      <c r="M13" s="194">
        <f t="shared" si="2"/>
        <v>0</v>
      </c>
      <c r="N13" s="195">
        <f t="shared" si="3"/>
        <v>0</v>
      </c>
      <c r="O13" s="196">
        <f t="shared" si="4"/>
        <v>0</v>
      </c>
    </row>
    <row r="14" spans="1:15" s="45" customFormat="1" ht="30" customHeight="1">
      <c r="A14" s="139">
        <v>1602002000</v>
      </c>
      <c r="B14" s="141" t="s">
        <v>231</v>
      </c>
      <c r="C14" s="136" t="s">
        <v>176</v>
      </c>
      <c r="D14" s="189">
        <v>0</v>
      </c>
      <c r="E14" s="189">
        <v>0</v>
      </c>
      <c r="F14" s="190">
        <f t="shared" si="5"/>
        <v>0</v>
      </c>
      <c r="G14" s="192">
        <f>SUM('حقوق و مزایای مستمر'!G12,'حقوق و مزایای مستمر'!G13,'حقوق و مزایای مستمر'!G14)</f>
        <v>0</v>
      </c>
      <c r="H14" s="192">
        <f>SUM('حقوق و مزایای مستمر'!G15:G17,'حقوق و مزایای مستمر'!G21:G26)</f>
        <v>0</v>
      </c>
      <c r="I14" s="193">
        <f t="shared" si="0"/>
        <v>0</v>
      </c>
      <c r="J14" s="194">
        <f>SUM('سایر هزینه های پرسنلی'!G29)</f>
        <v>0</v>
      </c>
      <c r="K14" s="195">
        <f>SUM('سایر هزینه ها'!G52)</f>
        <v>0</v>
      </c>
      <c r="L14" s="194">
        <f t="shared" si="1"/>
        <v>0</v>
      </c>
      <c r="M14" s="194">
        <f t="shared" si="2"/>
        <v>0</v>
      </c>
      <c r="N14" s="195">
        <f t="shared" si="3"/>
        <v>0</v>
      </c>
      <c r="O14" s="196">
        <f t="shared" si="4"/>
        <v>0</v>
      </c>
    </row>
    <row r="15" spans="1:15" s="45" customFormat="1" ht="30" customHeight="1">
      <c r="A15" s="139">
        <v>1602030000</v>
      </c>
      <c r="B15" s="137" t="s">
        <v>232</v>
      </c>
      <c r="C15" s="136" t="s">
        <v>120</v>
      </c>
      <c r="D15" s="189">
        <v>0</v>
      </c>
      <c r="E15" s="189">
        <v>0</v>
      </c>
      <c r="F15" s="190">
        <f t="shared" si="5"/>
        <v>0</v>
      </c>
      <c r="G15" s="189">
        <v>0</v>
      </c>
      <c r="H15" s="192">
        <v>0</v>
      </c>
      <c r="I15" s="193">
        <f t="shared" si="0"/>
        <v>0</v>
      </c>
      <c r="J15" s="194">
        <f>SUM('سایر هزینه های پرسنلی'!Q29)</f>
        <v>0</v>
      </c>
      <c r="K15" s="195">
        <f>SUM('سایر هزینه ها'!Q52)</f>
        <v>0</v>
      </c>
      <c r="L15" s="194">
        <f t="shared" si="1"/>
        <v>0</v>
      </c>
      <c r="M15" s="194">
        <f t="shared" si="2"/>
        <v>0</v>
      </c>
      <c r="N15" s="195">
        <f t="shared" si="3"/>
        <v>0</v>
      </c>
      <c r="O15" s="196">
        <f t="shared" si="4"/>
        <v>0</v>
      </c>
    </row>
    <row r="16" spans="1:15" s="45" customFormat="1" ht="30" customHeight="1">
      <c r="A16" s="140">
        <v>1602036000</v>
      </c>
      <c r="B16" s="138" t="s">
        <v>233</v>
      </c>
      <c r="C16" s="46" t="s">
        <v>2</v>
      </c>
      <c r="D16" s="197">
        <f>'حقوق و مزایای مستمر'!N9+'حقوق و مزایای مستمر'!N10+'حقوق و مزایای مستمر'!N11</f>
        <v>0</v>
      </c>
      <c r="E16" s="197">
        <f>'حقوق و مزایای مستمر'!N18+'حقوق و مزایای مستمر'!N19+'حقوق و مزایای مستمر'!N20</f>
        <v>0</v>
      </c>
      <c r="F16" s="190">
        <f t="shared" si="5"/>
        <v>0</v>
      </c>
      <c r="G16" s="191">
        <f>SUM('حقوق و مزایای مستمر'!H12,'حقوق و مزایای مستمر'!H13,'حقوق و مزایای مستمر'!H14)</f>
        <v>0</v>
      </c>
      <c r="H16" s="191">
        <f>SUM('حقوق و مزایای مستمر'!H15:H17,'حقوق و مزایای مستمر'!H21:H26)</f>
        <v>0</v>
      </c>
      <c r="I16" s="193">
        <f t="shared" si="0"/>
        <v>0</v>
      </c>
      <c r="J16" s="194">
        <f>SUM('سایر هزینه های پرسنلی'!H29)</f>
        <v>0</v>
      </c>
      <c r="K16" s="195">
        <f>SUM('سایر هزینه ها'!H52)</f>
        <v>0</v>
      </c>
      <c r="L16" s="194">
        <f t="shared" si="1"/>
        <v>0</v>
      </c>
      <c r="M16" s="194">
        <f t="shared" si="2"/>
        <v>0</v>
      </c>
      <c r="N16" s="195">
        <f t="shared" si="3"/>
        <v>0</v>
      </c>
      <c r="O16" s="196">
        <f t="shared" si="4"/>
        <v>0</v>
      </c>
    </row>
    <row r="17" spans="1:16" s="45" customFormat="1" ht="30" customHeight="1">
      <c r="A17" s="140">
        <v>1602037000</v>
      </c>
      <c r="B17" s="138" t="s">
        <v>234</v>
      </c>
      <c r="C17" s="114" t="s">
        <v>176</v>
      </c>
      <c r="D17" s="197">
        <v>0</v>
      </c>
      <c r="E17" s="197">
        <v>0</v>
      </c>
      <c r="F17" s="190">
        <f t="shared" si="5"/>
        <v>0</v>
      </c>
      <c r="G17" s="191">
        <f>SUM('حقوق و مزایای مستمر'!I12,'حقوق و مزایای مستمر'!I13,'حقوق و مزایای مستمر'!I14)</f>
        <v>0</v>
      </c>
      <c r="H17" s="191">
        <f>SUM('حقوق و مزایای مستمر'!I15:I17,'حقوق و مزایای مستمر'!I21:I26)</f>
        <v>0</v>
      </c>
      <c r="I17" s="193">
        <f t="shared" si="0"/>
        <v>0</v>
      </c>
      <c r="J17" s="198">
        <f>SUM('سایر هزینه های پرسنلی'!I29)</f>
        <v>0</v>
      </c>
      <c r="K17" s="199">
        <f>SUM('سایر هزینه ها'!I52)</f>
        <v>0</v>
      </c>
      <c r="L17" s="194">
        <f t="shared" si="1"/>
        <v>0</v>
      </c>
      <c r="M17" s="194">
        <f t="shared" si="2"/>
        <v>0</v>
      </c>
      <c r="N17" s="195">
        <f t="shared" si="3"/>
        <v>0</v>
      </c>
      <c r="O17" s="196">
        <f t="shared" si="4"/>
        <v>0</v>
      </c>
    </row>
    <row r="18" spans="1:16" s="45" customFormat="1" ht="30" customHeight="1">
      <c r="A18" s="140">
        <v>1603009000</v>
      </c>
      <c r="B18" s="138" t="s">
        <v>235</v>
      </c>
      <c r="C18" s="114" t="s">
        <v>176</v>
      </c>
      <c r="D18" s="197">
        <v>0</v>
      </c>
      <c r="E18" s="197">
        <v>0</v>
      </c>
      <c r="F18" s="190">
        <f t="shared" si="5"/>
        <v>0</v>
      </c>
      <c r="G18" s="200">
        <v>0</v>
      </c>
      <c r="H18" s="200">
        <v>0</v>
      </c>
      <c r="I18" s="193">
        <f t="shared" si="0"/>
        <v>0</v>
      </c>
      <c r="J18" s="198">
        <f>SUM('سایر هزینه های پرسنلی'!J29)</f>
        <v>0</v>
      </c>
      <c r="K18" s="199">
        <f>SUM('سایر هزینه ها'!J52)</f>
        <v>0</v>
      </c>
      <c r="L18" s="198">
        <f t="shared" si="1"/>
        <v>0</v>
      </c>
      <c r="M18" s="198">
        <f t="shared" si="2"/>
        <v>0</v>
      </c>
      <c r="N18" s="199">
        <f t="shared" si="3"/>
        <v>0</v>
      </c>
      <c r="O18" s="196">
        <f t="shared" si="4"/>
        <v>0</v>
      </c>
    </row>
    <row r="19" spans="1:16" s="45" customFormat="1" ht="30" customHeight="1">
      <c r="A19" s="295">
        <v>1803001000</v>
      </c>
      <c r="B19" s="323" t="s">
        <v>236</v>
      </c>
      <c r="C19" s="114" t="s">
        <v>176</v>
      </c>
      <c r="D19" s="201">
        <f>SUM('حقوق و مزایای مستمر'!K9,'حقوق و مزایای مستمر'!K10,'حقوق و مزایای مستمر'!K11)</f>
        <v>0</v>
      </c>
      <c r="E19" s="201">
        <f>SUM('حقوق و مزایای مستمر'!K18,'حقوق و مزایای مستمر'!K19,'حقوق و مزایای مستمر'!K20)</f>
        <v>0</v>
      </c>
      <c r="F19" s="202">
        <f t="shared" si="5"/>
        <v>0</v>
      </c>
      <c r="G19" s="191">
        <f>SUM('حقوق و مزایای مستمر'!K12:K14)</f>
        <v>0</v>
      </c>
      <c r="H19" s="191">
        <f>SUM('حقوق و مزایای مستمر'!K15:K17,'حقوق و مزایای مستمر'!K21:K26)</f>
        <v>0</v>
      </c>
      <c r="I19" s="193">
        <f t="shared" si="0"/>
        <v>0</v>
      </c>
      <c r="J19" s="198">
        <f>SUM('سایر هزینه های پرسنلی'!K29)</f>
        <v>0</v>
      </c>
      <c r="K19" s="199">
        <f>SUM('سایر هزینه ها'!K52)</f>
        <v>0</v>
      </c>
      <c r="L19" s="194">
        <f t="shared" si="1"/>
        <v>0</v>
      </c>
      <c r="M19" s="198">
        <f t="shared" si="2"/>
        <v>0</v>
      </c>
      <c r="N19" s="199">
        <f t="shared" si="3"/>
        <v>0</v>
      </c>
      <c r="O19" s="196">
        <f t="shared" si="4"/>
        <v>0</v>
      </c>
    </row>
    <row r="20" spans="1:16" s="45" customFormat="1" ht="30" customHeight="1">
      <c r="A20" s="296"/>
      <c r="B20" s="324"/>
      <c r="C20" s="114" t="s">
        <v>120</v>
      </c>
      <c r="D20" s="201">
        <v>0</v>
      </c>
      <c r="E20" s="201">
        <v>0</v>
      </c>
      <c r="F20" s="202">
        <f t="shared" si="5"/>
        <v>0</v>
      </c>
      <c r="G20" s="200">
        <v>0</v>
      </c>
      <c r="H20" s="191">
        <v>0</v>
      </c>
      <c r="I20" s="193">
        <f t="shared" si="0"/>
        <v>0</v>
      </c>
      <c r="J20" s="198">
        <f>SUM('سایر هزینه های پرسنلی'!T29)</f>
        <v>0</v>
      </c>
      <c r="K20" s="199">
        <f>SUM('سایر هزینه ها'!T52)</f>
        <v>0</v>
      </c>
      <c r="L20" s="198">
        <f t="shared" si="1"/>
        <v>0</v>
      </c>
      <c r="M20" s="198">
        <f t="shared" si="2"/>
        <v>0</v>
      </c>
      <c r="N20" s="199">
        <f t="shared" si="3"/>
        <v>0</v>
      </c>
      <c r="O20" s="196">
        <f t="shared" si="4"/>
        <v>0</v>
      </c>
    </row>
    <row r="21" spans="1:16" s="45" customFormat="1" ht="30" customHeight="1">
      <c r="A21" s="140">
        <v>1803002000</v>
      </c>
      <c r="B21" s="138" t="s">
        <v>237</v>
      </c>
      <c r="C21" s="114" t="s">
        <v>176</v>
      </c>
      <c r="D21" s="197">
        <v>0</v>
      </c>
      <c r="E21" s="197">
        <v>0</v>
      </c>
      <c r="F21" s="190">
        <f t="shared" si="5"/>
        <v>0</v>
      </c>
      <c r="G21" s="200">
        <v>0</v>
      </c>
      <c r="H21" s="200">
        <v>0</v>
      </c>
      <c r="I21" s="193">
        <f t="shared" si="0"/>
        <v>0</v>
      </c>
      <c r="J21" s="198">
        <f>SUM('سایر هزینه های پرسنلی'!L29)</f>
        <v>0</v>
      </c>
      <c r="K21" s="199">
        <f>SUM('سایر هزینه ها'!L52)</f>
        <v>0</v>
      </c>
      <c r="L21" s="194">
        <f t="shared" si="1"/>
        <v>0</v>
      </c>
      <c r="M21" s="198">
        <f t="shared" si="2"/>
        <v>0</v>
      </c>
      <c r="N21" s="199">
        <f t="shared" si="3"/>
        <v>0</v>
      </c>
      <c r="O21" s="196">
        <f t="shared" si="4"/>
        <v>0</v>
      </c>
    </row>
    <row r="22" spans="1:16" s="45" customFormat="1" ht="30" customHeight="1">
      <c r="A22" s="140">
        <v>1804003000</v>
      </c>
      <c r="B22" s="138" t="s">
        <v>238</v>
      </c>
      <c r="C22" s="114" t="s">
        <v>176</v>
      </c>
      <c r="D22" s="197">
        <v>0</v>
      </c>
      <c r="E22" s="197">
        <v>0</v>
      </c>
      <c r="F22" s="190">
        <f t="shared" si="5"/>
        <v>0</v>
      </c>
      <c r="G22" s="200">
        <v>0</v>
      </c>
      <c r="H22" s="200">
        <v>0</v>
      </c>
      <c r="I22" s="193">
        <f t="shared" si="0"/>
        <v>0</v>
      </c>
      <c r="J22" s="198">
        <f>SUM('سایر هزینه های پرسنلی'!M29)</f>
        <v>0</v>
      </c>
      <c r="K22" s="199">
        <f>SUM('سایر هزینه ها'!M52)</f>
        <v>0</v>
      </c>
      <c r="L22" s="194">
        <f t="shared" si="1"/>
        <v>0</v>
      </c>
      <c r="M22" s="198">
        <f t="shared" si="2"/>
        <v>0</v>
      </c>
      <c r="N22" s="199">
        <f t="shared" si="3"/>
        <v>0</v>
      </c>
      <c r="O22" s="196">
        <f t="shared" si="4"/>
        <v>0</v>
      </c>
    </row>
    <row r="23" spans="1:16" s="45" customFormat="1" ht="30" customHeight="1">
      <c r="A23" s="140">
        <v>1805003000</v>
      </c>
      <c r="B23" s="138" t="s">
        <v>239</v>
      </c>
      <c r="C23" s="114" t="s">
        <v>176</v>
      </c>
      <c r="D23" s="197">
        <v>0</v>
      </c>
      <c r="E23" s="197">
        <v>0</v>
      </c>
      <c r="F23" s="190">
        <f t="shared" si="5"/>
        <v>0</v>
      </c>
      <c r="G23" s="200">
        <v>0</v>
      </c>
      <c r="H23" s="200">
        <v>0</v>
      </c>
      <c r="I23" s="193">
        <f t="shared" si="0"/>
        <v>0</v>
      </c>
      <c r="J23" s="198">
        <f>SUM('سایر هزینه های پرسنلی'!N29)</f>
        <v>0</v>
      </c>
      <c r="K23" s="199">
        <f>SUM('سایر هزینه ها'!N52)</f>
        <v>0</v>
      </c>
      <c r="L23" s="194">
        <f t="shared" si="1"/>
        <v>0</v>
      </c>
      <c r="M23" s="198">
        <f t="shared" si="2"/>
        <v>0</v>
      </c>
      <c r="N23" s="199">
        <f t="shared" si="3"/>
        <v>0</v>
      </c>
      <c r="O23" s="196">
        <f t="shared" si="4"/>
        <v>0</v>
      </c>
    </row>
    <row r="24" spans="1:16" s="45" customFormat="1" ht="30" customHeight="1">
      <c r="A24" s="140">
        <v>1805074000</v>
      </c>
      <c r="B24" s="138" t="s">
        <v>240</v>
      </c>
      <c r="C24" s="46" t="s">
        <v>176</v>
      </c>
      <c r="D24" s="197">
        <v>0</v>
      </c>
      <c r="E24" s="197">
        <v>0</v>
      </c>
      <c r="F24" s="190">
        <f t="shared" si="5"/>
        <v>0</v>
      </c>
      <c r="G24" s="189">
        <v>0</v>
      </c>
      <c r="H24" s="189">
        <v>0</v>
      </c>
      <c r="I24" s="193">
        <f t="shared" si="0"/>
        <v>0</v>
      </c>
      <c r="J24" s="198">
        <f>SUM('سایر هزینه های پرسنلی'!O29)</f>
        <v>0</v>
      </c>
      <c r="K24" s="199">
        <f>SUM('سایر هزینه ها'!O52)</f>
        <v>0</v>
      </c>
      <c r="L24" s="194">
        <f t="shared" si="1"/>
        <v>0</v>
      </c>
      <c r="M24" s="198">
        <f t="shared" si="2"/>
        <v>0</v>
      </c>
      <c r="N24" s="199">
        <f t="shared" si="3"/>
        <v>0</v>
      </c>
      <c r="O24" s="196">
        <f t="shared" si="4"/>
        <v>0</v>
      </c>
    </row>
    <row r="25" spans="1:16" s="45" customFormat="1" ht="30" customHeight="1">
      <c r="A25" s="297" t="s">
        <v>117</v>
      </c>
      <c r="B25" s="298"/>
      <c r="C25" s="143" t="s">
        <v>176</v>
      </c>
      <c r="D25" s="203">
        <f>SUM(D9,D11,D12,D14,D16,D17,D18,D19,D21,D22,D23,D24)</f>
        <v>0</v>
      </c>
      <c r="E25" s="203">
        <f>SUM(E9,E11,E12,E14,E16,E17,E18,E19,E21,E22,E23,E24)</f>
        <v>0</v>
      </c>
      <c r="F25" s="202">
        <f t="shared" si="5"/>
        <v>0</v>
      </c>
      <c r="G25" s="203">
        <f>SUM(G9,G11,G12,G14,G16,G17,G18,G19,G21,G22,G23,G24)</f>
        <v>0</v>
      </c>
      <c r="H25" s="203">
        <f>SUM(H9,H11,H12,H14,H16,H17,H18,H19,H21,H22,H23,H24)</f>
        <v>0</v>
      </c>
      <c r="I25" s="193">
        <f t="shared" si="0"/>
        <v>0</v>
      </c>
      <c r="J25" s="203">
        <f t="shared" ref="J25:O25" si="6">SUM(J9,J11,J12,J14,J16,J17,J18,J19,J21,J22,J23,J24)</f>
        <v>0</v>
      </c>
      <c r="K25" s="203">
        <f t="shared" si="6"/>
        <v>0</v>
      </c>
      <c r="L25" s="203">
        <f t="shared" si="6"/>
        <v>0</v>
      </c>
      <c r="M25" s="194">
        <f t="shared" si="2"/>
        <v>0</v>
      </c>
      <c r="N25" s="195">
        <f t="shared" si="3"/>
        <v>0</v>
      </c>
      <c r="O25" s="203">
        <f t="shared" si="6"/>
        <v>0</v>
      </c>
    </row>
    <row r="26" spans="1:16" s="45" customFormat="1" ht="30" customHeight="1">
      <c r="A26" s="299"/>
      <c r="B26" s="300"/>
      <c r="C26" s="143" t="s">
        <v>120</v>
      </c>
      <c r="D26" s="203">
        <f>SUM(D10,D13,D15,D20)</f>
        <v>0</v>
      </c>
      <c r="E26" s="203">
        <f t="shared" ref="E26:O26" si="7">SUM(E10,E13,E15,E20)</f>
        <v>0</v>
      </c>
      <c r="F26" s="202">
        <f t="shared" si="7"/>
        <v>0</v>
      </c>
      <c r="G26" s="203">
        <f t="shared" si="7"/>
        <v>0</v>
      </c>
      <c r="H26" s="203">
        <f t="shared" si="7"/>
        <v>0</v>
      </c>
      <c r="I26" s="202">
        <f t="shared" si="7"/>
        <v>0</v>
      </c>
      <c r="J26" s="203">
        <f t="shared" si="7"/>
        <v>0</v>
      </c>
      <c r="K26" s="203">
        <f t="shared" si="7"/>
        <v>0</v>
      </c>
      <c r="L26" s="203">
        <f t="shared" si="7"/>
        <v>0</v>
      </c>
      <c r="M26" s="194">
        <f t="shared" si="2"/>
        <v>0</v>
      </c>
      <c r="N26" s="195">
        <f t="shared" si="3"/>
        <v>0</v>
      </c>
      <c r="O26" s="203">
        <f t="shared" si="7"/>
        <v>0</v>
      </c>
    </row>
    <row r="27" spans="1:16" s="45" customFormat="1" ht="33" customHeight="1" thickBot="1">
      <c r="A27" s="334" t="s">
        <v>5</v>
      </c>
      <c r="B27" s="335"/>
      <c r="C27" s="335"/>
      <c r="D27" s="204">
        <f t="shared" ref="D27:J27" si="8">SUM(D25:D26)</f>
        <v>0</v>
      </c>
      <c r="E27" s="204">
        <f t="shared" si="8"/>
        <v>0</v>
      </c>
      <c r="F27" s="202">
        <f t="shared" si="8"/>
        <v>0</v>
      </c>
      <c r="G27" s="204">
        <f t="shared" si="8"/>
        <v>0</v>
      </c>
      <c r="H27" s="204">
        <f t="shared" si="8"/>
        <v>0</v>
      </c>
      <c r="I27" s="193">
        <f t="shared" si="8"/>
        <v>0</v>
      </c>
      <c r="J27" s="205">
        <f t="shared" si="8"/>
        <v>0</v>
      </c>
      <c r="K27" s="205">
        <f t="shared" ref="K27:O27" si="9">SUM(K25:K26)</f>
        <v>0</v>
      </c>
      <c r="L27" s="205">
        <f t="shared" si="9"/>
        <v>0</v>
      </c>
      <c r="M27" s="194">
        <f t="shared" si="2"/>
        <v>0</v>
      </c>
      <c r="N27" s="195">
        <f t="shared" si="3"/>
        <v>0</v>
      </c>
      <c r="O27" s="205">
        <f t="shared" si="9"/>
        <v>0</v>
      </c>
    </row>
    <row r="28" spans="1:16" s="35" customFormat="1" ht="30" customHeight="1" thickTop="1">
      <c r="A28" s="336">
        <f t="shared" ref="A28" si="10">SUM(F27)</f>
        <v>0</v>
      </c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8"/>
    </row>
    <row r="29" spans="1:16" s="36" customFormat="1" ht="21" thickBot="1">
      <c r="A29" s="342" t="s">
        <v>175</v>
      </c>
      <c r="B29" s="342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3"/>
    </row>
    <row r="30" spans="1:16" ht="20.25" customHeight="1" thickTop="1">
      <c r="A30" s="344" t="s">
        <v>4</v>
      </c>
      <c r="B30" s="330"/>
      <c r="C30" s="330" t="s">
        <v>68</v>
      </c>
      <c r="D30" s="346"/>
      <c r="E30" s="346"/>
      <c r="F30" s="346"/>
      <c r="G30" s="346"/>
      <c r="H30" s="346"/>
      <c r="I30" s="328" t="s">
        <v>70</v>
      </c>
      <c r="J30" s="328"/>
      <c r="K30" s="328"/>
      <c r="L30" s="328"/>
      <c r="M30" s="328"/>
      <c r="N30" s="328"/>
      <c r="O30" s="329"/>
      <c r="P30" s="37"/>
    </row>
    <row r="31" spans="1:16" ht="11.25" customHeight="1">
      <c r="A31" s="345"/>
      <c r="B31" s="331"/>
      <c r="C31" s="331"/>
      <c r="D31" s="347"/>
      <c r="E31" s="347"/>
      <c r="F31" s="347"/>
      <c r="G31" s="347"/>
      <c r="H31" s="347"/>
      <c r="I31" s="341" t="s">
        <v>69</v>
      </c>
      <c r="J31" s="341"/>
      <c r="K31" s="341"/>
      <c r="L31" s="341"/>
      <c r="M31" s="130" t="s">
        <v>54</v>
      </c>
      <c r="N31" s="130" t="s">
        <v>65</v>
      </c>
      <c r="O31" s="142" t="s">
        <v>5</v>
      </c>
      <c r="P31" s="37"/>
    </row>
    <row r="32" spans="1:16" ht="15">
      <c r="A32" s="284" t="s">
        <v>66</v>
      </c>
      <c r="B32" s="285"/>
      <c r="C32" s="38" t="s">
        <v>2</v>
      </c>
      <c r="D32" s="289"/>
      <c r="E32" s="290"/>
      <c r="F32" s="290"/>
      <c r="G32" s="290"/>
      <c r="H32" s="291"/>
      <c r="I32" s="269"/>
      <c r="J32" s="270"/>
      <c r="K32" s="270"/>
      <c r="L32" s="271"/>
      <c r="M32" s="183"/>
      <c r="N32" s="183"/>
      <c r="O32" s="39">
        <f>SUM(I32:N32)</f>
        <v>0</v>
      </c>
    </row>
    <row r="33" spans="1:15" ht="21" customHeight="1">
      <c r="A33" s="284"/>
      <c r="B33" s="285"/>
      <c r="C33" s="38" t="s">
        <v>32</v>
      </c>
      <c r="D33" s="292"/>
      <c r="E33" s="293"/>
      <c r="F33" s="293"/>
      <c r="G33" s="293"/>
      <c r="H33" s="294"/>
      <c r="I33" s="277"/>
      <c r="J33" s="278"/>
      <c r="K33" s="278"/>
      <c r="L33" s="279"/>
      <c r="M33" s="183"/>
      <c r="N33" s="183"/>
      <c r="O33" s="39">
        <f>SUM(I33:N33)</f>
        <v>0</v>
      </c>
    </row>
    <row r="34" spans="1:15" ht="21" customHeight="1">
      <c r="A34" s="284"/>
      <c r="B34" s="285"/>
      <c r="C34" s="38" t="s">
        <v>33</v>
      </c>
      <c r="D34" s="292"/>
      <c r="E34" s="293"/>
      <c r="F34" s="293"/>
      <c r="G34" s="293"/>
      <c r="H34" s="294"/>
      <c r="I34" s="277"/>
      <c r="J34" s="278"/>
      <c r="K34" s="278"/>
      <c r="L34" s="279"/>
      <c r="M34" s="183"/>
      <c r="N34" s="183"/>
      <c r="O34" s="39">
        <f>SUM(I34:N34)</f>
        <v>0</v>
      </c>
    </row>
    <row r="35" spans="1:15" ht="15.75" thickBot="1">
      <c r="A35" s="286"/>
      <c r="B35" s="287"/>
      <c r="C35" s="40" t="s">
        <v>37</v>
      </c>
      <c r="D35" s="280"/>
      <c r="E35" s="280"/>
      <c r="F35" s="280"/>
      <c r="G35" s="280"/>
      <c r="H35" s="280"/>
      <c r="I35" s="280">
        <f>SUM(I32:L34)</f>
        <v>0</v>
      </c>
      <c r="J35" s="280"/>
      <c r="K35" s="280"/>
      <c r="L35" s="280"/>
      <c r="M35" s="41">
        <f>SUM(M32:M34)</f>
        <v>0</v>
      </c>
      <c r="N35" s="41">
        <f>SUM(N32:N34)</f>
        <v>0</v>
      </c>
      <c r="O35" s="42">
        <f>SUM(O32:O34)</f>
        <v>0</v>
      </c>
    </row>
    <row r="36" spans="1:15" ht="7.5" customHeight="1" thickTop="1" thickBot="1"/>
    <row r="37" spans="1:15" ht="27.75" customHeight="1" thickTop="1">
      <c r="A37" s="282" t="s">
        <v>226</v>
      </c>
      <c r="B37" s="283"/>
      <c r="C37" s="43" t="s">
        <v>241</v>
      </c>
      <c r="D37" s="288"/>
      <c r="E37" s="283"/>
      <c r="F37" s="282" t="s">
        <v>173</v>
      </c>
      <c r="G37" s="288"/>
      <c r="H37" s="288"/>
      <c r="I37" s="283"/>
      <c r="J37" s="282" t="s">
        <v>227</v>
      </c>
      <c r="K37" s="288"/>
      <c r="L37" s="288"/>
      <c r="M37" s="288"/>
      <c r="N37" s="288"/>
      <c r="O37" s="283"/>
    </row>
    <row r="38" spans="1:15" ht="32.25" customHeight="1" thickBot="1">
      <c r="A38" s="281" t="s">
        <v>116</v>
      </c>
      <c r="B38" s="276"/>
      <c r="C38" s="44" t="s">
        <v>116</v>
      </c>
      <c r="D38" s="275"/>
      <c r="E38" s="276"/>
      <c r="F38" s="281" t="s">
        <v>116</v>
      </c>
      <c r="G38" s="275"/>
      <c r="H38" s="275"/>
      <c r="I38" s="276"/>
      <c r="J38" s="281" t="s">
        <v>116</v>
      </c>
      <c r="K38" s="275"/>
      <c r="L38" s="275"/>
      <c r="M38" s="275"/>
      <c r="N38" s="275"/>
      <c r="O38" s="276"/>
    </row>
    <row r="39" spans="1:15" ht="12" customHeight="1" thickTop="1"/>
  </sheetData>
  <sheetProtection password="CC7B" sheet="1" objects="1" scenarios="1"/>
  <mergeCells count="48">
    <mergeCell ref="B19:B20"/>
    <mergeCell ref="A9:A10"/>
    <mergeCell ref="D37:E37"/>
    <mergeCell ref="A3:C3"/>
    <mergeCell ref="I30:O30"/>
    <mergeCell ref="C30:C31"/>
    <mergeCell ref="D3:O3"/>
    <mergeCell ref="A5:F5"/>
    <mergeCell ref="A27:C27"/>
    <mergeCell ref="A28:O28"/>
    <mergeCell ref="A12:A13"/>
    <mergeCell ref="I31:L31"/>
    <mergeCell ref="A29:O29"/>
    <mergeCell ref="A30:B31"/>
    <mergeCell ref="D30:H31"/>
    <mergeCell ref="B12:B13"/>
    <mergeCell ref="A19:A20"/>
    <mergeCell ref="I34:L34"/>
    <mergeCell ref="A25:B26"/>
    <mergeCell ref="D1:O2"/>
    <mergeCell ref="B9:B10"/>
    <mergeCell ref="G7:I7"/>
    <mergeCell ref="M5:O5"/>
    <mergeCell ref="A1:C2"/>
    <mergeCell ref="D6:O6"/>
    <mergeCell ref="B6:B8"/>
    <mergeCell ref="C6:C8"/>
    <mergeCell ref="K7:K8"/>
    <mergeCell ref="L7:O7"/>
    <mergeCell ref="D7:F7"/>
    <mergeCell ref="J7:J8"/>
    <mergeCell ref="A6:A8"/>
    <mergeCell ref="I32:L32"/>
    <mergeCell ref="A4:O4"/>
    <mergeCell ref="D38:E38"/>
    <mergeCell ref="I33:L33"/>
    <mergeCell ref="D35:H35"/>
    <mergeCell ref="J38:O38"/>
    <mergeCell ref="A37:B37"/>
    <mergeCell ref="A38:B38"/>
    <mergeCell ref="A32:B35"/>
    <mergeCell ref="F37:I37"/>
    <mergeCell ref="F38:I38"/>
    <mergeCell ref="D32:H32"/>
    <mergeCell ref="D33:H33"/>
    <mergeCell ref="D34:H34"/>
    <mergeCell ref="I35:L35"/>
    <mergeCell ref="J37:O37"/>
  </mergeCells>
  <phoneticPr fontId="6" type="noConversion"/>
  <printOptions horizontalCentered="1"/>
  <pageMargins left="0" right="0" top="0" bottom="0" header="0" footer="7.874015748031496E-2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31"/>
  <sheetViews>
    <sheetView rightToLeft="1" view="pageBreakPreview" topLeftCell="F13" zoomScale="89" zoomScaleNormal="91" zoomScaleSheetLayoutView="89" workbookViewId="0">
      <selection activeCell="G8" sqref="G8"/>
    </sheetView>
  </sheetViews>
  <sheetFormatPr defaultColWidth="9" defaultRowHeight="12.75"/>
  <cols>
    <col min="1" max="1" width="0.125" style="21" customWidth="1"/>
    <col min="2" max="2" width="4.375" style="21" bestFit="1" customWidth="1"/>
    <col min="3" max="3" width="37.5" style="21" customWidth="1"/>
    <col min="4" max="12" width="7.875" style="21" customWidth="1"/>
    <col min="13" max="13" width="10.5" style="21" customWidth="1"/>
    <col min="14" max="14" width="7.125" style="21" customWidth="1"/>
    <col min="15" max="15" width="10.5" style="21" customWidth="1"/>
    <col min="16" max="16" width="9.375" style="21" customWidth="1"/>
    <col min="17" max="17" width="6.875" style="21" customWidth="1"/>
    <col min="18" max="20" width="8.25" style="21" customWidth="1"/>
    <col min="21" max="21" width="7.125" style="21" customWidth="1"/>
    <col min="22" max="22" width="10.625" style="21" customWidth="1"/>
    <col min="23" max="16384" width="9" style="21"/>
  </cols>
  <sheetData>
    <row r="1" spans="1:22" ht="33.75" customHeight="1" thickBot="1"/>
    <row r="2" spans="1:22" ht="73.5" customHeight="1">
      <c r="B2" s="381" t="s">
        <v>147</v>
      </c>
      <c r="C2" s="382"/>
      <c r="D2" s="116"/>
      <c r="E2" s="116"/>
      <c r="F2" s="116"/>
      <c r="G2" s="116"/>
      <c r="H2" s="116"/>
      <c r="I2" s="116"/>
      <c r="J2" s="116"/>
      <c r="K2" s="116"/>
      <c r="L2" s="116"/>
      <c r="M2" s="362"/>
      <c r="N2" s="362"/>
      <c r="O2" s="362"/>
      <c r="P2" s="362"/>
      <c r="Q2" s="362"/>
      <c r="R2" s="362"/>
      <c r="S2" s="362"/>
      <c r="T2" s="362"/>
      <c r="U2" s="362"/>
      <c r="V2" s="363"/>
    </row>
    <row r="3" spans="1:22" ht="3" customHeight="1">
      <c r="B3" s="383"/>
      <c r="C3" s="384"/>
      <c r="D3" s="152"/>
      <c r="E3" s="152"/>
      <c r="F3" s="152"/>
      <c r="G3" s="152"/>
      <c r="H3" s="152"/>
      <c r="I3" s="152"/>
      <c r="J3" s="152"/>
      <c r="K3" s="152"/>
      <c r="L3" s="152"/>
      <c r="M3" s="364"/>
      <c r="N3" s="364"/>
      <c r="O3" s="364"/>
      <c r="P3" s="364"/>
      <c r="Q3" s="364"/>
      <c r="R3" s="364"/>
      <c r="S3" s="364"/>
      <c r="T3" s="364"/>
      <c r="U3" s="364"/>
      <c r="V3" s="365"/>
    </row>
    <row r="4" spans="1:22" ht="41.25" customHeight="1" thickBot="1">
      <c r="B4" s="376" t="s">
        <v>322</v>
      </c>
      <c r="C4" s="377"/>
      <c r="D4" s="115"/>
      <c r="E4" s="115"/>
      <c r="F4" s="115"/>
      <c r="G4" s="115"/>
      <c r="H4" s="115"/>
      <c r="I4" s="115"/>
      <c r="J4" s="115"/>
      <c r="K4" s="115"/>
      <c r="L4" s="115"/>
      <c r="M4" s="374" t="s">
        <v>243</v>
      </c>
      <c r="N4" s="374"/>
      <c r="O4" s="374"/>
      <c r="P4" s="374"/>
      <c r="Q4" s="374"/>
      <c r="R4" s="374"/>
      <c r="S4" s="374"/>
      <c r="T4" s="374"/>
      <c r="U4" s="374"/>
      <c r="V4" s="375"/>
    </row>
    <row r="5" spans="1:22" s="47" customFormat="1" ht="37.5" customHeight="1" thickBot="1">
      <c r="B5" s="371" t="s">
        <v>159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3"/>
    </row>
    <row r="6" spans="1:22" ht="37.5" customHeight="1" thickBot="1">
      <c r="B6" s="366" t="s">
        <v>0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8"/>
    </row>
    <row r="7" spans="1:22" ht="18" customHeight="1" thickTop="1">
      <c r="A7" s="144"/>
      <c r="B7" s="385" t="s">
        <v>148</v>
      </c>
      <c r="C7" s="387" t="s">
        <v>149</v>
      </c>
      <c r="D7" s="389" t="s">
        <v>216</v>
      </c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1"/>
      <c r="Q7" s="378" t="s">
        <v>113</v>
      </c>
      <c r="R7" s="379"/>
      <c r="S7" s="379"/>
      <c r="T7" s="379"/>
      <c r="U7" s="380"/>
      <c r="V7" s="369" t="s">
        <v>114</v>
      </c>
    </row>
    <row r="8" spans="1:22" ht="176.25">
      <c r="A8" s="144"/>
      <c r="B8" s="386"/>
      <c r="C8" s="388"/>
      <c r="D8" s="145" t="s">
        <v>228</v>
      </c>
      <c r="E8" s="145" t="s">
        <v>229</v>
      </c>
      <c r="F8" s="145" t="s">
        <v>230</v>
      </c>
      <c r="G8" s="145" t="s">
        <v>242</v>
      </c>
      <c r="H8" s="145" t="s">
        <v>233</v>
      </c>
      <c r="I8" s="146" t="s">
        <v>305</v>
      </c>
      <c r="J8" s="145" t="s">
        <v>235</v>
      </c>
      <c r="K8" s="145" t="s">
        <v>236</v>
      </c>
      <c r="L8" s="146" t="s">
        <v>304</v>
      </c>
      <c r="M8" s="145" t="s">
        <v>238</v>
      </c>
      <c r="N8" s="146" t="s">
        <v>239</v>
      </c>
      <c r="O8" s="146" t="s">
        <v>240</v>
      </c>
      <c r="P8" s="146" t="s">
        <v>1</v>
      </c>
      <c r="Q8" s="146" t="s">
        <v>232</v>
      </c>
      <c r="R8" s="145" t="s">
        <v>230</v>
      </c>
      <c r="S8" s="145" t="s">
        <v>228</v>
      </c>
      <c r="T8" s="145" t="s">
        <v>236</v>
      </c>
      <c r="U8" s="146" t="s">
        <v>3</v>
      </c>
      <c r="V8" s="370"/>
    </row>
    <row r="9" spans="1:22" s="49" customFormat="1" ht="12.75" customHeight="1">
      <c r="B9" s="50">
        <v>1</v>
      </c>
      <c r="C9" s="119" t="s">
        <v>10</v>
      </c>
      <c r="D9" s="153"/>
      <c r="E9" s="153"/>
      <c r="F9" s="153"/>
      <c r="G9" s="153"/>
      <c r="H9" s="153"/>
      <c r="I9" s="153"/>
      <c r="J9" s="155"/>
      <c r="K9" s="171"/>
      <c r="L9" s="155"/>
      <c r="M9" s="155"/>
      <c r="N9" s="155"/>
      <c r="O9" s="155"/>
      <c r="P9" s="175">
        <f>SUM(D9:O9)</f>
        <v>0</v>
      </c>
      <c r="Q9" s="162"/>
      <c r="R9" s="162"/>
      <c r="S9" s="162"/>
      <c r="T9" s="162"/>
      <c r="U9" s="175">
        <f t="shared" ref="U9:U26" si="0">SUM(Q9:T9)</f>
        <v>0</v>
      </c>
      <c r="V9" s="177">
        <f t="shared" ref="V9:V17" si="1">P9+U9</f>
        <v>0</v>
      </c>
    </row>
    <row r="10" spans="1:22" s="49" customFormat="1">
      <c r="B10" s="50">
        <v>2</v>
      </c>
      <c r="C10" s="119" t="s">
        <v>11</v>
      </c>
      <c r="D10" s="153"/>
      <c r="E10" s="153"/>
      <c r="F10" s="153"/>
      <c r="G10" s="153"/>
      <c r="H10" s="153"/>
      <c r="I10" s="153"/>
      <c r="J10" s="155"/>
      <c r="K10" s="171"/>
      <c r="L10" s="155"/>
      <c r="M10" s="157"/>
      <c r="N10" s="158"/>
      <c r="O10" s="158"/>
      <c r="P10" s="175">
        <f t="shared" ref="P10:P27" si="2">SUM(D10:O10)</f>
        <v>0</v>
      </c>
      <c r="Q10" s="162"/>
      <c r="R10" s="162"/>
      <c r="S10" s="162"/>
      <c r="T10" s="162"/>
      <c r="U10" s="175">
        <f t="shared" si="0"/>
        <v>0</v>
      </c>
      <c r="V10" s="177">
        <f t="shared" si="1"/>
        <v>0</v>
      </c>
    </row>
    <row r="11" spans="1:22" s="49" customFormat="1">
      <c r="B11" s="50">
        <v>3</v>
      </c>
      <c r="C11" s="119" t="s">
        <v>186</v>
      </c>
      <c r="D11" s="153"/>
      <c r="E11" s="153"/>
      <c r="F11" s="153"/>
      <c r="G11" s="153"/>
      <c r="H11" s="153"/>
      <c r="I11" s="153"/>
      <c r="J11" s="155"/>
      <c r="K11" s="171"/>
      <c r="L11" s="155"/>
      <c r="M11" s="157"/>
      <c r="N11" s="158"/>
      <c r="O11" s="158"/>
      <c r="P11" s="175">
        <f>SUM(D11:O11)</f>
        <v>0</v>
      </c>
      <c r="Q11" s="162"/>
      <c r="R11" s="162"/>
      <c r="S11" s="162"/>
      <c r="T11" s="162"/>
      <c r="U11" s="175">
        <f t="shared" si="0"/>
        <v>0</v>
      </c>
      <c r="V11" s="177">
        <f t="shared" si="1"/>
        <v>0</v>
      </c>
    </row>
    <row r="12" spans="1:22" s="49" customFormat="1">
      <c r="B12" s="50">
        <v>4</v>
      </c>
      <c r="C12" s="119" t="s">
        <v>12</v>
      </c>
      <c r="D12" s="171"/>
      <c r="E12" s="171"/>
      <c r="F12" s="171"/>
      <c r="G12" s="171"/>
      <c r="H12" s="171"/>
      <c r="I12" s="171"/>
      <c r="J12" s="155"/>
      <c r="K12" s="171"/>
      <c r="L12" s="155"/>
      <c r="M12" s="157"/>
      <c r="N12" s="158"/>
      <c r="O12" s="158"/>
      <c r="P12" s="175">
        <f t="shared" si="2"/>
        <v>0</v>
      </c>
      <c r="Q12" s="162"/>
      <c r="R12" s="162"/>
      <c r="S12" s="162"/>
      <c r="T12" s="162"/>
      <c r="U12" s="175">
        <f t="shared" si="0"/>
        <v>0</v>
      </c>
      <c r="V12" s="177">
        <f t="shared" si="1"/>
        <v>0</v>
      </c>
    </row>
    <row r="13" spans="1:22" s="49" customFormat="1">
      <c r="B13" s="50">
        <v>5</v>
      </c>
      <c r="C13" s="119" t="s">
        <v>13</v>
      </c>
      <c r="D13" s="171"/>
      <c r="E13" s="171"/>
      <c r="F13" s="171"/>
      <c r="G13" s="171"/>
      <c r="H13" s="171"/>
      <c r="I13" s="171"/>
      <c r="J13" s="155"/>
      <c r="K13" s="171"/>
      <c r="L13" s="155"/>
      <c r="M13" s="157"/>
      <c r="N13" s="158"/>
      <c r="O13" s="158"/>
      <c r="P13" s="175">
        <f t="shared" si="2"/>
        <v>0</v>
      </c>
      <c r="Q13" s="162"/>
      <c r="R13" s="162"/>
      <c r="S13" s="162"/>
      <c r="T13" s="162"/>
      <c r="U13" s="175">
        <f t="shared" si="0"/>
        <v>0</v>
      </c>
      <c r="V13" s="177">
        <f t="shared" si="1"/>
        <v>0</v>
      </c>
    </row>
    <row r="14" spans="1:22" s="49" customFormat="1">
      <c r="B14" s="50">
        <v>6</v>
      </c>
      <c r="C14" s="119" t="s">
        <v>187</v>
      </c>
      <c r="D14" s="171"/>
      <c r="E14" s="171"/>
      <c r="F14" s="171"/>
      <c r="G14" s="171"/>
      <c r="H14" s="171"/>
      <c r="I14" s="171"/>
      <c r="J14" s="155"/>
      <c r="K14" s="171"/>
      <c r="L14" s="155"/>
      <c r="M14" s="157"/>
      <c r="N14" s="158"/>
      <c r="O14" s="158"/>
      <c r="P14" s="175">
        <f t="shared" si="2"/>
        <v>0</v>
      </c>
      <c r="Q14" s="162"/>
      <c r="R14" s="162"/>
      <c r="S14" s="162"/>
      <c r="T14" s="162"/>
      <c r="U14" s="175">
        <f t="shared" si="0"/>
        <v>0</v>
      </c>
      <c r="V14" s="177">
        <f t="shared" si="1"/>
        <v>0</v>
      </c>
    </row>
    <row r="15" spans="1:22" s="49" customFormat="1">
      <c r="B15" s="50">
        <v>7</v>
      </c>
      <c r="C15" s="119" t="s">
        <v>98</v>
      </c>
      <c r="D15" s="171"/>
      <c r="E15" s="171"/>
      <c r="F15" s="171"/>
      <c r="G15" s="171"/>
      <c r="H15" s="171"/>
      <c r="I15" s="171"/>
      <c r="J15" s="155"/>
      <c r="K15" s="171"/>
      <c r="L15" s="155"/>
      <c r="M15" s="157"/>
      <c r="N15" s="158"/>
      <c r="O15" s="158"/>
      <c r="P15" s="175">
        <f t="shared" si="2"/>
        <v>0</v>
      </c>
      <c r="Q15" s="162"/>
      <c r="R15" s="162"/>
      <c r="S15" s="162"/>
      <c r="T15" s="162"/>
      <c r="U15" s="175">
        <f t="shared" si="0"/>
        <v>0</v>
      </c>
      <c r="V15" s="177">
        <f t="shared" si="1"/>
        <v>0</v>
      </c>
    </row>
    <row r="16" spans="1:22" s="49" customFormat="1">
      <c r="B16" s="50">
        <v>8</v>
      </c>
      <c r="C16" s="119" t="s">
        <v>100</v>
      </c>
      <c r="D16" s="171"/>
      <c r="E16" s="171"/>
      <c r="F16" s="171"/>
      <c r="G16" s="171"/>
      <c r="H16" s="171"/>
      <c r="I16" s="171"/>
      <c r="J16" s="155"/>
      <c r="K16" s="171"/>
      <c r="L16" s="155"/>
      <c r="M16" s="157"/>
      <c r="N16" s="158"/>
      <c r="O16" s="158"/>
      <c r="P16" s="175">
        <f t="shared" si="2"/>
        <v>0</v>
      </c>
      <c r="Q16" s="162"/>
      <c r="R16" s="162"/>
      <c r="S16" s="162"/>
      <c r="T16" s="162"/>
      <c r="U16" s="175">
        <f t="shared" si="0"/>
        <v>0</v>
      </c>
      <c r="V16" s="177">
        <f t="shared" si="1"/>
        <v>0</v>
      </c>
    </row>
    <row r="17" spans="2:26" s="49" customFormat="1">
      <c r="B17" s="50">
        <v>9</v>
      </c>
      <c r="C17" s="119" t="s">
        <v>99</v>
      </c>
      <c r="D17" s="171"/>
      <c r="E17" s="171"/>
      <c r="F17" s="171"/>
      <c r="G17" s="171"/>
      <c r="H17" s="171"/>
      <c r="I17" s="171"/>
      <c r="J17" s="155"/>
      <c r="K17" s="171"/>
      <c r="L17" s="155"/>
      <c r="M17" s="157"/>
      <c r="N17" s="158"/>
      <c r="O17" s="158"/>
      <c r="P17" s="175">
        <f t="shared" si="2"/>
        <v>0</v>
      </c>
      <c r="Q17" s="162"/>
      <c r="R17" s="162"/>
      <c r="S17" s="162"/>
      <c r="T17" s="162"/>
      <c r="U17" s="175">
        <f t="shared" si="0"/>
        <v>0</v>
      </c>
      <c r="V17" s="177">
        <f t="shared" si="1"/>
        <v>0</v>
      </c>
    </row>
    <row r="18" spans="2:26" s="49" customFormat="1">
      <c r="B18" s="48">
        <v>10</v>
      </c>
      <c r="C18" s="118" t="s">
        <v>195</v>
      </c>
      <c r="D18" s="154"/>
      <c r="E18" s="154"/>
      <c r="F18" s="154"/>
      <c r="G18" s="154"/>
      <c r="H18" s="154"/>
      <c r="I18" s="154"/>
      <c r="J18" s="154"/>
      <c r="K18" s="174"/>
      <c r="L18" s="154"/>
      <c r="M18" s="159"/>
      <c r="N18" s="160"/>
      <c r="O18" s="160"/>
      <c r="P18" s="176">
        <f t="shared" si="2"/>
        <v>0</v>
      </c>
      <c r="Q18" s="163"/>
      <c r="R18" s="163"/>
      <c r="S18" s="163"/>
      <c r="T18" s="163"/>
      <c r="U18" s="176">
        <f t="shared" si="0"/>
        <v>0</v>
      </c>
      <c r="V18" s="178">
        <f>U18+P18</f>
        <v>0</v>
      </c>
      <c r="W18" s="52"/>
      <c r="X18" s="52"/>
    </row>
    <row r="19" spans="2:26" s="49" customFormat="1">
      <c r="B19" s="48">
        <v>11</v>
      </c>
      <c r="C19" s="118" t="s">
        <v>196</v>
      </c>
      <c r="D19" s="154"/>
      <c r="E19" s="154"/>
      <c r="F19" s="154"/>
      <c r="G19" s="154"/>
      <c r="H19" s="154"/>
      <c r="I19" s="154"/>
      <c r="J19" s="154"/>
      <c r="K19" s="174"/>
      <c r="L19" s="154"/>
      <c r="M19" s="159"/>
      <c r="N19" s="160"/>
      <c r="O19" s="160"/>
      <c r="P19" s="176">
        <f t="shared" si="2"/>
        <v>0</v>
      </c>
      <c r="Q19" s="163"/>
      <c r="R19" s="163"/>
      <c r="S19" s="163"/>
      <c r="T19" s="163"/>
      <c r="U19" s="176">
        <f t="shared" si="0"/>
        <v>0</v>
      </c>
      <c r="V19" s="178">
        <f>U19+P19</f>
        <v>0</v>
      </c>
      <c r="Z19" s="52"/>
    </row>
    <row r="20" spans="2:26" s="49" customFormat="1">
      <c r="B20" s="48">
        <v>12</v>
      </c>
      <c r="C20" s="118" t="s">
        <v>197</v>
      </c>
      <c r="D20" s="154"/>
      <c r="E20" s="154"/>
      <c r="F20" s="154"/>
      <c r="G20" s="154"/>
      <c r="H20" s="154"/>
      <c r="I20" s="154"/>
      <c r="J20" s="154"/>
      <c r="K20" s="174"/>
      <c r="L20" s="154"/>
      <c r="M20" s="159"/>
      <c r="N20" s="160"/>
      <c r="O20" s="160"/>
      <c r="P20" s="176">
        <f t="shared" si="2"/>
        <v>0</v>
      </c>
      <c r="Q20" s="163"/>
      <c r="R20" s="163"/>
      <c r="S20" s="163"/>
      <c r="T20" s="163"/>
      <c r="U20" s="176">
        <f t="shared" si="0"/>
        <v>0</v>
      </c>
      <c r="V20" s="178">
        <f>U20+P20</f>
        <v>0</v>
      </c>
    </row>
    <row r="21" spans="2:26" s="49" customFormat="1">
      <c r="B21" s="50">
        <v>13</v>
      </c>
      <c r="C21" s="119" t="s">
        <v>72</v>
      </c>
      <c r="D21" s="171"/>
      <c r="E21" s="171"/>
      <c r="F21" s="171"/>
      <c r="G21" s="171"/>
      <c r="H21" s="171"/>
      <c r="I21" s="171"/>
      <c r="J21" s="155"/>
      <c r="K21" s="171"/>
      <c r="L21" s="155"/>
      <c r="M21" s="157"/>
      <c r="N21" s="158"/>
      <c r="O21" s="158"/>
      <c r="P21" s="175">
        <f t="shared" si="2"/>
        <v>0</v>
      </c>
      <c r="Q21" s="162"/>
      <c r="R21" s="162"/>
      <c r="S21" s="162"/>
      <c r="T21" s="162"/>
      <c r="U21" s="175">
        <f t="shared" si="0"/>
        <v>0</v>
      </c>
      <c r="V21" s="177">
        <f>P21+U21</f>
        <v>0</v>
      </c>
      <c r="X21" s="52"/>
    </row>
    <row r="22" spans="2:26" s="49" customFormat="1">
      <c r="B22" s="50">
        <v>14</v>
      </c>
      <c r="C22" s="119" t="s">
        <v>86</v>
      </c>
      <c r="D22" s="171"/>
      <c r="E22" s="171"/>
      <c r="F22" s="171"/>
      <c r="G22" s="171"/>
      <c r="H22" s="171"/>
      <c r="I22" s="171"/>
      <c r="J22" s="155"/>
      <c r="K22" s="171"/>
      <c r="L22" s="155"/>
      <c r="M22" s="157"/>
      <c r="N22" s="158"/>
      <c r="O22" s="158"/>
      <c r="P22" s="175">
        <f t="shared" si="2"/>
        <v>0</v>
      </c>
      <c r="Q22" s="162"/>
      <c r="R22" s="162"/>
      <c r="S22" s="162"/>
      <c r="T22" s="162"/>
      <c r="U22" s="175">
        <f t="shared" si="0"/>
        <v>0</v>
      </c>
      <c r="V22" s="177">
        <f>P22+U22</f>
        <v>0</v>
      </c>
    </row>
    <row r="23" spans="2:26" s="49" customFormat="1">
      <c r="B23" s="50">
        <v>15</v>
      </c>
      <c r="C23" s="119" t="s">
        <v>106</v>
      </c>
      <c r="D23" s="171"/>
      <c r="E23" s="171"/>
      <c r="F23" s="171"/>
      <c r="G23" s="171"/>
      <c r="H23" s="171"/>
      <c r="I23" s="171"/>
      <c r="J23" s="155"/>
      <c r="K23" s="171"/>
      <c r="L23" s="155"/>
      <c r="M23" s="157"/>
      <c r="N23" s="158"/>
      <c r="O23" s="158"/>
      <c r="P23" s="175">
        <f t="shared" si="2"/>
        <v>0</v>
      </c>
      <c r="Q23" s="162"/>
      <c r="R23" s="162"/>
      <c r="S23" s="162"/>
      <c r="T23" s="162"/>
      <c r="U23" s="175">
        <f t="shared" si="0"/>
        <v>0</v>
      </c>
      <c r="V23" s="177">
        <f>P23+U23</f>
        <v>0</v>
      </c>
    </row>
    <row r="24" spans="2:26" s="49" customFormat="1">
      <c r="B24" s="53">
        <v>19</v>
      </c>
      <c r="C24" s="120" t="s">
        <v>192</v>
      </c>
      <c r="D24" s="172"/>
      <c r="E24" s="172"/>
      <c r="F24" s="172"/>
      <c r="G24" s="172"/>
      <c r="H24" s="172"/>
      <c r="I24" s="172"/>
      <c r="J24" s="156"/>
      <c r="K24" s="172"/>
      <c r="L24" s="156"/>
      <c r="M24" s="161"/>
      <c r="N24" s="161"/>
      <c r="O24" s="161"/>
      <c r="P24" s="175">
        <f t="shared" si="2"/>
        <v>0</v>
      </c>
      <c r="Q24" s="164"/>
      <c r="R24" s="175"/>
      <c r="S24" s="175"/>
      <c r="T24" s="164"/>
      <c r="U24" s="175">
        <f t="shared" si="0"/>
        <v>0</v>
      </c>
      <c r="V24" s="179">
        <f>U24+P24</f>
        <v>0</v>
      </c>
    </row>
    <row r="25" spans="2:26" s="49" customFormat="1">
      <c r="B25" s="53">
        <v>20</v>
      </c>
      <c r="C25" s="120" t="s">
        <v>193</v>
      </c>
      <c r="D25" s="172"/>
      <c r="E25" s="172"/>
      <c r="F25" s="172"/>
      <c r="G25" s="172"/>
      <c r="H25" s="172"/>
      <c r="I25" s="172"/>
      <c r="J25" s="156"/>
      <c r="K25" s="172"/>
      <c r="L25" s="156"/>
      <c r="M25" s="161"/>
      <c r="N25" s="161"/>
      <c r="O25" s="161"/>
      <c r="P25" s="175">
        <f t="shared" si="2"/>
        <v>0</v>
      </c>
      <c r="Q25" s="164"/>
      <c r="R25" s="175"/>
      <c r="S25" s="175"/>
      <c r="T25" s="164"/>
      <c r="U25" s="175">
        <f t="shared" si="0"/>
        <v>0</v>
      </c>
      <c r="V25" s="179">
        <f>U25+P25</f>
        <v>0</v>
      </c>
    </row>
    <row r="26" spans="2:26" s="49" customFormat="1">
      <c r="B26" s="53">
        <v>21</v>
      </c>
      <c r="C26" s="120" t="s">
        <v>194</v>
      </c>
      <c r="D26" s="172"/>
      <c r="E26" s="172"/>
      <c r="F26" s="172"/>
      <c r="G26" s="172"/>
      <c r="H26" s="172"/>
      <c r="I26" s="172"/>
      <c r="J26" s="156"/>
      <c r="K26" s="172"/>
      <c r="L26" s="156"/>
      <c r="M26" s="161"/>
      <c r="N26" s="161"/>
      <c r="O26" s="161"/>
      <c r="P26" s="175">
        <f t="shared" si="2"/>
        <v>0</v>
      </c>
      <c r="Q26" s="164"/>
      <c r="R26" s="175"/>
      <c r="S26" s="175"/>
      <c r="T26" s="164"/>
      <c r="U26" s="175">
        <f t="shared" si="0"/>
        <v>0</v>
      </c>
      <c r="V26" s="179">
        <f>U26+P26</f>
        <v>0</v>
      </c>
    </row>
    <row r="27" spans="2:26" ht="13.5" thickBot="1">
      <c r="B27" s="350" t="s">
        <v>215</v>
      </c>
      <c r="C27" s="351"/>
      <c r="D27" s="173">
        <f t="shared" ref="D27:L27" si="3">SUM(D9:D26)</f>
        <v>0</v>
      </c>
      <c r="E27" s="173">
        <f t="shared" si="3"/>
        <v>0</v>
      </c>
      <c r="F27" s="173">
        <f t="shared" si="3"/>
        <v>0</v>
      </c>
      <c r="G27" s="173">
        <f t="shared" si="3"/>
        <v>0</v>
      </c>
      <c r="H27" s="173">
        <f t="shared" si="3"/>
        <v>0</v>
      </c>
      <c r="I27" s="173">
        <f t="shared" si="3"/>
        <v>0</v>
      </c>
      <c r="J27" s="184">
        <f t="shared" si="3"/>
        <v>0</v>
      </c>
      <c r="K27" s="173">
        <f t="shared" si="3"/>
        <v>0</v>
      </c>
      <c r="L27" s="165">
        <f t="shared" si="3"/>
        <v>0</v>
      </c>
      <c r="M27" s="165">
        <f t="shared" ref="M27:U27" si="4">SUM(M9:M26)</f>
        <v>0</v>
      </c>
      <c r="N27" s="165">
        <f t="shared" si="4"/>
        <v>0</v>
      </c>
      <c r="O27" s="165">
        <f t="shared" si="4"/>
        <v>0</v>
      </c>
      <c r="P27" s="176">
        <f t="shared" si="2"/>
        <v>0</v>
      </c>
      <c r="Q27" s="184">
        <f t="shared" si="4"/>
        <v>0</v>
      </c>
      <c r="R27" s="173">
        <f t="shared" si="4"/>
        <v>0</v>
      </c>
      <c r="S27" s="173">
        <f t="shared" si="4"/>
        <v>0</v>
      </c>
      <c r="T27" s="165">
        <f t="shared" si="4"/>
        <v>0</v>
      </c>
      <c r="U27" s="173">
        <f t="shared" si="4"/>
        <v>0</v>
      </c>
      <c r="V27" s="180">
        <f>SUM(V9:V26)</f>
        <v>0</v>
      </c>
    </row>
    <row r="28" spans="2:26" ht="33" customHeight="1" thickTop="1" thickBot="1"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2:26" ht="29.25" customHeight="1" thickTop="1">
      <c r="B29" s="352" t="s">
        <v>177</v>
      </c>
      <c r="C29" s="353"/>
      <c r="D29" s="356" t="s">
        <v>226</v>
      </c>
      <c r="E29" s="357"/>
      <c r="F29" s="357"/>
      <c r="G29" s="358"/>
      <c r="H29" s="356" t="s">
        <v>172</v>
      </c>
      <c r="I29" s="357"/>
      <c r="J29" s="357"/>
      <c r="K29" s="358"/>
      <c r="L29" s="356" t="s">
        <v>173</v>
      </c>
      <c r="M29" s="357"/>
      <c r="N29" s="357"/>
      <c r="O29" s="358"/>
      <c r="P29" s="356" t="s">
        <v>244</v>
      </c>
      <c r="Q29" s="357"/>
      <c r="R29" s="357"/>
      <c r="S29" s="357"/>
      <c r="T29" s="357"/>
      <c r="U29" s="357"/>
      <c r="V29" s="392"/>
    </row>
    <row r="30" spans="2:26" ht="30.75" customHeight="1" thickBot="1">
      <c r="B30" s="354" t="s">
        <v>116</v>
      </c>
      <c r="C30" s="355"/>
      <c r="D30" s="359" t="s">
        <v>141</v>
      </c>
      <c r="E30" s="360"/>
      <c r="F30" s="360"/>
      <c r="G30" s="361"/>
      <c r="H30" s="359" t="s">
        <v>141</v>
      </c>
      <c r="I30" s="360"/>
      <c r="J30" s="360"/>
      <c r="K30" s="361"/>
      <c r="L30" s="359" t="s">
        <v>116</v>
      </c>
      <c r="M30" s="360"/>
      <c r="N30" s="360"/>
      <c r="O30" s="361"/>
      <c r="P30" s="359" t="s">
        <v>116</v>
      </c>
      <c r="Q30" s="360"/>
      <c r="R30" s="360"/>
      <c r="S30" s="360"/>
      <c r="T30" s="360"/>
      <c r="U30" s="360"/>
      <c r="V30" s="393"/>
    </row>
    <row r="31" spans="2:26" ht="22.5" customHeight="1" thickTop="1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</row>
  </sheetData>
  <sheetProtection password="CC7B" sheet="1" objects="1" scenarios="1"/>
  <mergeCells count="22">
    <mergeCell ref="H29:K29"/>
    <mergeCell ref="H30:K30"/>
    <mergeCell ref="L29:O29"/>
    <mergeCell ref="L30:O30"/>
    <mergeCell ref="P29:V29"/>
    <mergeCell ref="P30:V30"/>
    <mergeCell ref="M2:V3"/>
    <mergeCell ref="B6:V6"/>
    <mergeCell ref="V7:V8"/>
    <mergeCell ref="B5:V5"/>
    <mergeCell ref="M4:V4"/>
    <mergeCell ref="B4:C4"/>
    <mergeCell ref="Q7:U7"/>
    <mergeCell ref="B2:C3"/>
    <mergeCell ref="B7:B8"/>
    <mergeCell ref="C7:C8"/>
    <mergeCell ref="D7:P7"/>
    <mergeCell ref="B27:C27"/>
    <mergeCell ref="B29:C29"/>
    <mergeCell ref="B30:C30"/>
    <mergeCell ref="D29:G29"/>
    <mergeCell ref="D30:G30"/>
  </mergeCells>
  <phoneticPr fontId="6" type="noConversion"/>
  <printOptions horizontalCentered="1"/>
  <pageMargins left="0" right="0" top="0.51181102362204722" bottom="0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A46"/>
  <sheetViews>
    <sheetView rightToLeft="1" view="pageBreakPreview" topLeftCell="A7" zoomScale="60" zoomScaleNormal="100" workbookViewId="0">
      <selection activeCell="C7" sqref="C7:C8"/>
    </sheetView>
  </sheetViews>
  <sheetFormatPr defaultColWidth="9" defaultRowHeight="12.75"/>
  <cols>
    <col min="1" max="1" width="0.375" style="21" customWidth="1"/>
    <col min="2" max="2" width="5.375" style="21" customWidth="1"/>
    <col min="3" max="3" width="47.25" style="21" customWidth="1"/>
    <col min="4" max="12" width="8.125" style="21" customWidth="1"/>
    <col min="13" max="13" width="9" style="21" customWidth="1"/>
    <col min="14" max="14" width="8.875" style="21" customWidth="1"/>
    <col min="15" max="15" width="10" style="21" customWidth="1"/>
    <col min="16" max="16" width="7.125" style="21" customWidth="1"/>
    <col min="17" max="18" width="8.625" style="21" customWidth="1"/>
    <col min="19" max="19" width="8.75" style="21" customWidth="1"/>
    <col min="20" max="20" width="10.125" style="21" customWidth="1"/>
    <col min="21" max="21" width="7.125" style="21" customWidth="1"/>
    <col min="22" max="22" width="8" style="21" customWidth="1"/>
    <col min="23" max="23" width="12.875" style="21" customWidth="1"/>
    <col min="24" max="24" width="9.5" style="21" bestFit="1" customWidth="1"/>
    <col min="25" max="26" width="32.125" style="21" customWidth="1"/>
    <col min="27" max="16384" width="9" style="21"/>
  </cols>
  <sheetData>
    <row r="1" spans="2:27" ht="39" customHeight="1" thickBot="1"/>
    <row r="2" spans="2:27" ht="41.25" customHeight="1">
      <c r="B2" s="406" t="s">
        <v>143</v>
      </c>
      <c r="C2" s="407"/>
      <c r="D2" s="169"/>
      <c r="E2" s="169"/>
      <c r="F2" s="169"/>
      <c r="G2" s="169"/>
      <c r="H2" s="169"/>
      <c r="I2" s="169"/>
      <c r="J2" s="169"/>
      <c r="K2" s="169"/>
      <c r="L2" s="169"/>
      <c r="M2" s="382" t="s">
        <v>246</v>
      </c>
      <c r="N2" s="382"/>
      <c r="O2" s="382"/>
      <c r="P2" s="382"/>
      <c r="Q2" s="382"/>
      <c r="R2" s="382"/>
      <c r="S2" s="382"/>
      <c r="T2" s="382"/>
      <c r="U2" s="382"/>
      <c r="V2" s="382"/>
      <c r="W2" s="396"/>
    </row>
    <row r="3" spans="2:27" ht="42" hidden="1" customHeight="1">
      <c r="B3" s="408"/>
      <c r="C3" s="409"/>
      <c r="D3" s="170"/>
      <c r="E3" s="170"/>
      <c r="F3" s="170"/>
      <c r="G3" s="170"/>
      <c r="H3" s="170"/>
      <c r="I3" s="170"/>
      <c r="J3" s="170"/>
      <c r="K3" s="170"/>
      <c r="L3" s="170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97"/>
    </row>
    <row r="4" spans="2:27" ht="25.5" customHeight="1" thickBot="1">
      <c r="B4" s="394" t="s">
        <v>321</v>
      </c>
      <c r="C4" s="395"/>
      <c r="D4" s="168"/>
      <c r="E4" s="168"/>
      <c r="F4" s="168"/>
      <c r="G4" s="168"/>
      <c r="H4" s="168"/>
      <c r="I4" s="168"/>
      <c r="J4" s="168"/>
      <c r="K4" s="168"/>
      <c r="L4" s="168"/>
      <c r="M4" s="398" t="s">
        <v>245</v>
      </c>
      <c r="N4" s="398"/>
      <c r="O4" s="398"/>
      <c r="P4" s="398"/>
      <c r="Q4" s="398"/>
      <c r="R4" s="398"/>
      <c r="S4" s="398"/>
      <c r="T4" s="398"/>
      <c r="U4" s="398"/>
      <c r="V4" s="398"/>
      <c r="W4" s="399"/>
    </row>
    <row r="5" spans="2:27" ht="37.5" customHeight="1" thickBot="1">
      <c r="B5" s="400" t="s">
        <v>158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2"/>
    </row>
    <row r="6" spans="2:27" ht="28.5" customHeight="1">
      <c r="B6" s="403" t="s">
        <v>160</v>
      </c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04"/>
      <c r="U6" s="404"/>
      <c r="V6" s="404"/>
      <c r="W6" s="405"/>
    </row>
    <row r="7" spans="2:27" ht="21.75" customHeight="1">
      <c r="B7" s="413" t="s">
        <v>148</v>
      </c>
      <c r="C7" s="412" t="s">
        <v>118</v>
      </c>
      <c r="D7" s="414" t="s">
        <v>157</v>
      </c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6"/>
      <c r="Q7" s="414" t="s">
        <v>156</v>
      </c>
      <c r="R7" s="415"/>
      <c r="S7" s="415"/>
      <c r="T7" s="415"/>
      <c r="U7" s="416"/>
      <c r="V7" s="341" t="s">
        <v>225</v>
      </c>
      <c r="W7" s="410" t="s">
        <v>38</v>
      </c>
    </row>
    <row r="8" spans="2:27" ht="128.25" customHeight="1">
      <c r="B8" s="413"/>
      <c r="C8" s="412"/>
      <c r="D8" s="167" t="s">
        <v>228</v>
      </c>
      <c r="E8" s="167" t="s">
        <v>229</v>
      </c>
      <c r="F8" s="167" t="s">
        <v>230</v>
      </c>
      <c r="G8" s="167" t="s">
        <v>250</v>
      </c>
      <c r="H8" s="167" t="s">
        <v>233</v>
      </c>
      <c r="I8" s="167" t="s">
        <v>302</v>
      </c>
      <c r="J8" s="167" t="s">
        <v>303</v>
      </c>
      <c r="K8" s="167" t="s">
        <v>236</v>
      </c>
      <c r="L8" s="167" t="s">
        <v>304</v>
      </c>
      <c r="M8" s="167" t="s">
        <v>238</v>
      </c>
      <c r="N8" s="167" t="s">
        <v>239</v>
      </c>
      <c r="O8" s="167" t="s">
        <v>240</v>
      </c>
      <c r="P8" s="167" t="s">
        <v>1</v>
      </c>
      <c r="Q8" s="167" t="s">
        <v>232</v>
      </c>
      <c r="R8" s="167" t="s">
        <v>230</v>
      </c>
      <c r="S8" s="167" t="s">
        <v>228</v>
      </c>
      <c r="T8" s="167" t="s">
        <v>236</v>
      </c>
      <c r="U8" s="167" t="s">
        <v>3</v>
      </c>
      <c r="V8" s="341"/>
      <c r="W8" s="410"/>
    </row>
    <row r="9" spans="2:27" s="49" customFormat="1" ht="30" customHeight="1">
      <c r="B9" s="121">
        <v>1</v>
      </c>
      <c r="C9" s="51" t="s">
        <v>199</v>
      </c>
      <c r="D9" s="206"/>
      <c r="E9" s="206"/>
      <c r="F9" s="206"/>
      <c r="G9" s="206"/>
      <c r="H9" s="206"/>
      <c r="I9" s="206"/>
      <c r="J9" s="206"/>
      <c r="K9" s="206"/>
      <c r="L9" s="206"/>
      <c r="M9" s="207"/>
      <c r="N9" s="207"/>
      <c r="O9" s="208"/>
      <c r="P9" s="208">
        <f t="shared" ref="P9:P28" si="0">SUM(M9:O9)</f>
        <v>0</v>
      </c>
      <c r="Q9" s="209"/>
      <c r="R9" s="209"/>
      <c r="S9" s="209"/>
      <c r="T9" s="210"/>
      <c r="U9" s="209">
        <f t="shared" ref="U9:U28" si="1">SUM(Q9:T9)</f>
        <v>0</v>
      </c>
      <c r="V9" s="209"/>
      <c r="W9" s="211">
        <f>SUM(U9,P9,V9)</f>
        <v>0</v>
      </c>
    </row>
    <row r="10" spans="2:27" s="49" customFormat="1" ht="30" customHeight="1">
      <c r="B10" s="121">
        <v>2</v>
      </c>
      <c r="C10" s="51" t="s">
        <v>77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7"/>
      <c r="N10" s="207"/>
      <c r="O10" s="208"/>
      <c r="P10" s="208">
        <f t="shared" si="0"/>
        <v>0</v>
      </c>
      <c r="Q10" s="209"/>
      <c r="R10" s="209"/>
      <c r="S10" s="209"/>
      <c r="T10" s="210"/>
      <c r="U10" s="209">
        <f t="shared" si="1"/>
        <v>0</v>
      </c>
      <c r="V10" s="209"/>
      <c r="W10" s="211">
        <f t="shared" ref="W10:W28" si="2">SUM(U10,P10,V10)</f>
        <v>0</v>
      </c>
    </row>
    <row r="11" spans="2:27" s="49" customFormat="1" ht="30" customHeight="1">
      <c r="B11" s="121">
        <v>3</v>
      </c>
      <c r="C11" s="51" t="s">
        <v>135</v>
      </c>
      <c r="D11" s="206"/>
      <c r="E11" s="206"/>
      <c r="F11" s="206"/>
      <c r="G11" s="206"/>
      <c r="H11" s="206"/>
      <c r="I11" s="206"/>
      <c r="J11" s="206"/>
      <c r="K11" s="206"/>
      <c r="L11" s="206"/>
      <c r="M11" s="207"/>
      <c r="N11" s="207"/>
      <c r="O11" s="208"/>
      <c r="P11" s="208">
        <f t="shared" si="0"/>
        <v>0</v>
      </c>
      <c r="Q11" s="209"/>
      <c r="R11" s="209"/>
      <c r="S11" s="209"/>
      <c r="T11" s="210"/>
      <c r="U11" s="209">
        <f t="shared" si="1"/>
        <v>0</v>
      </c>
      <c r="V11" s="209"/>
      <c r="W11" s="211">
        <f t="shared" si="2"/>
        <v>0</v>
      </c>
      <c r="X11" s="52"/>
      <c r="AA11" s="52"/>
    </row>
    <row r="12" spans="2:27" s="49" customFormat="1" ht="30" customHeight="1">
      <c r="B12" s="121">
        <v>4</v>
      </c>
      <c r="C12" s="51" t="s">
        <v>181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7"/>
      <c r="N12" s="207"/>
      <c r="O12" s="208"/>
      <c r="P12" s="208">
        <f t="shared" si="0"/>
        <v>0</v>
      </c>
      <c r="Q12" s="209"/>
      <c r="R12" s="209"/>
      <c r="S12" s="209"/>
      <c r="T12" s="210"/>
      <c r="U12" s="209">
        <f t="shared" si="1"/>
        <v>0</v>
      </c>
      <c r="V12" s="209"/>
      <c r="W12" s="211">
        <f t="shared" si="2"/>
        <v>0</v>
      </c>
    </row>
    <row r="13" spans="2:27" s="49" customFormat="1" ht="30" customHeight="1">
      <c r="B13" s="121">
        <v>5</v>
      </c>
      <c r="C13" s="51" t="s">
        <v>182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7"/>
      <c r="N13" s="207"/>
      <c r="O13" s="208"/>
      <c r="P13" s="208">
        <f t="shared" si="0"/>
        <v>0</v>
      </c>
      <c r="Q13" s="209"/>
      <c r="R13" s="209"/>
      <c r="S13" s="209"/>
      <c r="T13" s="210"/>
      <c r="U13" s="209">
        <f t="shared" si="1"/>
        <v>0</v>
      </c>
      <c r="V13" s="209"/>
      <c r="W13" s="211">
        <f t="shared" si="2"/>
        <v>0</v>
      </c>
    </row>
    <row r="14" spans="2:27" ht="30" customHeight="1">
      <c r="B14" s="121">
        <v>6</v>
      </c>
      <c r="C14" s="60" t="s">
        <v>212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13"/>
      <c r="N14" s="213"/>
      <c r="O14" s="214"/>
      <c r="P14" s="208">
        <f t="shared" si="0"/>
        <v>0</v>
      </c>
      <c r="Q14" s="209"/>
      <c r="R14" s="209"/>
      <c r="S14" s="209"/>
      <c r="T14" s="215"/>
      <c r="U14" s="209">
        <f t="shared" si="1"/>
        <v>0</v>
      </c>
      <c r="V14" s="216"/>
      <c r="W14" s="211">
        <f t="shared" si="2"/>
        <v>0</v>
      </c>
      <c r="Y14" s="32"/>
    </row>
    <row r="15" spans="2:27" ht="30" customHeight="1">
      <c r="B15" s="121">
        <v>7</v>
      </c>
      <c r="C15" s="60" t="s">
        <v>265</v>
      </c>
      <c r="D15" s="212"/>
      <c r="E15" s="212"/>
      <c r="F15" s="212"/>
      <c r="G15" s="212"/>
      <c r="H15" s="212"/>
      <c r="I15" s="212"/>
      <c r="J15" s="212"/>
      <c r="K15" s="212"/>
      <c r="L15" s="212"/>
      <c r="M15" s="213"/>
      <c r="N15" s="213"/>
      <c r="O15" s="214"/>
      <c r="P15" s="208">
        <f t="shared" si="0"/>
        <v>0</v>
      </c>
      <c r="Q15" s="209"/>
      <c r="R15" s="209"/>
      <c r="S15" s="209"/>
      <c r="T15" s="215"/>
      <c r="U15" s="209">
        <f t="shared" si="1"/>
        <v>0</v>
      </c>
      <c r="V15" s="216"/>
      <c r="W15" s="211">
        <f t="shared" si="2"/>
        <v>0</v>
      </c>
    </row>
    <row r="16" spans="2:27" ht="30" customHeight="1">
      <c r="B16" s="121">
        <v>8</v>
      </c>
      <c r="C16" s="60" t="s">
        <v>21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3"/>
      <c r="N16" s="213"/>
      <c r="O16" s="214"/>
      <c r="P16" s="208">
        <f t="shared" si="0"/>
        <v>0</v>
      </c>
      <c r="Q16" s="209"/>
      <c r="R16" s="209"/>
      <c r="S16" s="209"/>
      <c r="T16" s="215"/>
      <c r="U16" s="209">
        <f t="shared" si="1"/>
        <v>0</v>
      </c>
      <c r="V16" s="216"/>
      <c r="W16" s="211">
        <f t="shared" si="2"/>
        <v>0</v>
      </c>
      <c r="X16" s="32"/>
      <c r="AA16" s="32"/>
    </row>
    <row r="17" spans="2:27" ht="30" customHeight="1">
      <c r="B17" s="121">
        <v>9</v>
      </c>
      <c r="C17" s="60" t="s">
        <v>268</v>
      </c>
      <c r="D17" s="212"/>
      <c r="E17" s="212"/>
      <c r="F17" s="212"/>
      <c r="G17" s="212"/>
      <c r="H17" s="212"/>
      <c r="I17" s="212"/>
      <c r="J17" s="212"/>
      <c r="K17" s="212"/>
      <c r="L17" s="212"/>
      <c r="M17" s="213"/>
      <c r="N17" s="213"/>
      <c r="O17" s="214"/>
      <c r="P17" s="208">
        <f t="shared" si="0"/>
        <v>0</v>
      </c>
      <c r="Q17" s="209"/>
      <c r="R17" s="209"/>
      <c r="S17" s="209"/>
      <c r="T17" s="215"/>
      <c r="U17" s="209">
        <f t="shared" si="1"/>
        <v>0</v>
      </c>
      <c r="V17" s="216"/>
      <c r="W17" s="211">
        <f t="shared" si="2"/>
        <v>0</v>
      </c>
      <c r="X17" s="32"/>
      <c r="AA17" s="32"/>
    </row>
    <row r="18" spans="2:27" ht="30" customHeight="1">
      <c r="B18" s="121">
        <v>10</v>
      </c>
      <c r="C18" s="60" t="s">
        <v>136</v>
      </c>
      <c r="D18" s="212"/>
      <c r="E18" s="212"/>
      <c r="F18" s="212"/>
      <c r="G18" s="212"/>
      <c r="H18" s="212"/>
      <c r="I18" s="212"/>
      <c r="J18" s="212"/>
      <c r="K18" s="212"/>
      <c r="L18" s="212"/>
      <c r="M18" s="213"/>
      <c r="N18" s="213"/>
      <c r="O18" s="214"/>
      <c r="P18" s="208">
        <f t="shared" si="0"/>
        <v>0</v>
      </c>
      <c r="Q18" s="209"/>
      <c r="R18" s="209"/>
      <c r="S18" s="209"/>
      <c r="T18" s="215"/>
      <c r="U18" s="209">
        <f t="shared" si="1"/>
        <v>0</v>
      </c>
      <c r="V18" s="216"/>
      <c r="W18" s="211">
        <f t="shared" si="2"/>
        <v>0</v>
      </c>
      <c r="AA18" s="32"/>
    </row>
    <row r="19" spans="2:27" ht="30" customHeight="1">
      <c r="B19" s="121">
        <v>11</v>
      </c>
      <c r="C19" s="60" t="s">
        <v>266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3"/>
      <c r="N19" s="213"/>
      <c r="O19" s="214"/>
      <c r="P19" s="208">
        <f t="shared" si="0"/>
        <v>0</v>
      </c>
      <c r="Q19" s="209"/>
      <c r="R19" s="209"/>
      <c r="S19" s="209"/>
      <c r="T19" s="215"/>
      <c r="U19" s="209">
        <f t="shared" si="1"/>
        <v>0</v>
      </c>
      <c r="V19" s="216"/>
      <c r="W19" s="211">
        <f t="shared" si="2"/>
        <v>0</v>
      </c>
      <c r="AA19" s="32"/>
    </row>
    <row r="20" spans="2:27" ht="30" customHeight="1">
      <c r="B20" s="121">
        <v>12</v>
      </c>
      <c r="C20" s="60" t="s">
        <v>267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3"/>
      <c r="N20" s="213"/>
      <c r="O20" s="214"/>
      <c r="P20" s="208">
        <f t="shared" si="0"/>
        <v>0</v>
      </c>
      <c r="Q20" s="209"/>
      <c r="R20" s="209"/>
      <c r="S20" s="209"/>
      <c r="T20" s="215"/>
      <c r="U20" s="209">
        <f t="shared" si="1"/>
        <v>0</v>
      </c>
      <c r="V20" s="216"/>
      <c r="W20" s="211">
        <f t="shared" si="2"/>
        <v>0</v>
      </c>
      <c r="AA20" s="32"/>
    </row>
    <row r="21" spans="2:27" ht="30" customHeight="1">
      <c r="B21" s="121">
        <v>13</v>
      </c>
      <c r="C21" s="131" t="s">
        <v>191</v>
      </c>
      <c r="D21" s="217"/>
      <c r="E21" s="217"/>
      <c r="F21" s="217"/>
      <c r="G21" s="217"/>
      <c r="H21" s="217"/>
      <c r="I21" s="217"/>
      <c r="J21" s="217"/>
      <c r="K21" s="217"/>
      <c r="L21" s="217"/>
      <c r="M21" s="213"/>
      <c r="N21" s="213"/>
      <c r="O21" s="214"/>
      <c r="P21" s="208">
        <f t="shared" si="0"/>
        <v>0</v>
      </c>
      <c r="Q21" s="209"/>
      <c r="R21" s="209"/>
      <c r="S21" s="209"/>
      <c r="T21" s="215"/>
      <c r="U21" s="209">
        <f t="shared" si="1"/>
        <v>0</v>
      </c>
      <c r="V21" s="216"/>
      <c r="W21" s="211">
        <f t="shared" si="2"/>
        <v>0</v>
      </c>
      <c r="AA21" s="32"/>
    </row>
    <row r="22" spans="2:27" ht="30" customHeight="1">
      <c r="B22" s="121">
        <v>14</v>
      </c>
      <c r="C22" s="132" t="s">
        <v>137</v>
      </c>
      <c r="D22" s="217"/>
      <c r="E22" s="217"/>
      <c r="F22" s="217"/>
      <c r="G22" s="217"/>
      <c r="H22" s="217"/>
      <c r="I22" s="217"/>
      <c r="J22" s="217"/>
      <c r="K22" s="217"/>
      <c r="L22" s="217"/>
      <c r="M22" s="218"/>
      <c r="N22" s="218"/>
      <c r="O22" s="214"/>
      <c r="P22" s="208">
        <f t="shared" si="0"/>
        <v>0</v>
      </c>
      <c r="Q22" s="209"/>
      <c r="R22" s="209"/>
      <c r="S22" s="209"/>
      <c r="T22" s="215"/>
      <c r="U22" s="209">
        <f t="shared" si="1"/>
        <v>0</v>
      </c>
      <c r="V22" s="216"/>
      <c r="W22" s="211">
        <f t="shared" si="2"/>
        <v>0</v>
      </c>
    </row>
    <row r="23" spans="2:27" ht="30" customHeight="1">
      <c r="B23" s="121">
        <v>15</v>
      </c>
      <c r="C23" s="60" t="s">
        <v>200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13"/>
      <c r="N23" s="213"/>
      <c r="O23" s="214"/>
      <c r="P23" s="208">
        <f t="shared" si="0"/>
        <v>0</v>
      </c>
      <c r="Q23" s="209"/>
      <c r="R23" s="209"/>
      <c r="S23" s="209"/>
      <c r="T23" s="215"/>
      <c r="U23" s="209">
        <f t="shared" si="1"/>
        <v>0</v>
      </c>
      <c r="V23" s="216"/>
      <c r="W23" s="211">
        <f t="shared" si="2"/>
        <v>0</v>
      </c>
    </row>
    <row r="24" spans="2:27" ht="30" customHeight="1">
      <c r="B24" s="121">
        <v>16</v>
      </c>
      <c r="C24" s="60" t="s">
        <v>35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3"/>
      <c r="N24" s="213"/>
      <c r="O24" s="214"/>
      <c r="P24" s="208">
        <f t="shared" si="0"/>
        <v>0</v>
      </c>
      <c r="Q24" s="209"/>
      <c r="R24" s="209"/>
      <c r="S24" s="209"/>
      <c r="T24" s="215"/>
      <c r="U24" s="209">
        <f t="shared" si="1"/>
        <v>0</v>
      </c>
      <c r="V24" s="216"/>
      <c r="W24" s="211">
        <f t="shared" si="2"/>
        <v>0</v>
      </c>
    </row>
    <row r="25" spans="2:27" ht="30" customHeight="1">
      <c r="B25" s="121">
        <v>17</v>
      </c>
      <c r="C25" s="131" t="s">
        <v>188</v>
      </c>
      <c r="D25" s="219"/>
      <c r="E25" s="219"/>
      <c r="F25" s="219"/>
      <c r="G25" s="219"/>
      <c r="H25" s="219"/>
      <c r="I25" s="219"/>
      <c r="J25" s="219"/>
      <c r="K25" s="219"/>
      <c r="L25" s="219"/>
      <c r="M25" s="220"/>
      <c r="N25" s="220"/>
      <c r="O25" s="221"/>
      <c r="P25" s="208">
        <f t="shared" si="0"/>
        <v>0</v>
      </c>
      <c r="Q25" s="209"/>
      <c r="R25" s="209"/>
      <c r="S25" s="209"/>
      <c r="T25" s="222"/>
      <c r="U25" s="209">
        <f t="shared" si="1"/>
        <v>0</v>
      </c>
      <c r="V25" s="223"/>
      <c r="W25" s="211">
        <f t="shared" si="2"/>
        <v>0</v>
      </c>
    </row>
    <row r="26" spans="2:27" ht="30" customHeight="1">
      <c r="B26" s="121">
        <v>18</v>
      </c>
      <c r="C26" s="131" t="s">
        <v>189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20"/>
      <c r="N26" s="220"/>
      <c r="O26" s="221"/>
      <c r="P26" s="208">
        <f t="shared" si="0"/>
        <v>0</v>
      </c>
      <c r="Q26" s="209"/>
      <c r="R26" s="209"/>
      <c r="S26" s="209"/>
      <c r="T26" s="222"/>
      <c r="U26" s="209">
        <f t="shared" si="1"/>
        <v>0</v>
      </c>
      <c r="V26" s="223"/>
      <c r="W26" s="211">
        <f t="shared" si="2"/>
        <v>0</v>
      </c>
    </row>
    <row r="27" spans="2:27" ht="30" customHeight="1">
      <c r="B27" s="121">
        <v>19</v>
      </c>
      <c r="C27" s="131" t="s">
        <v>190</v>
      </c>
      <c r="D27" s="219"/>
      <c r="E27" s="219"/>
      <c r="F27" s="219"/>
      <c r="G27" s="219"/>
      <c r="H27" s="219"/>
      <c r="I27" s="219"/>
      <c r="J27" s="219"/>
      <c r="K27" s="219"/>
      <c r="L27" s="219"/>
      <c r="M27" s="220"/>
      <c r="N27" s="220"/>
      <c r="O27" s="221"/>
      <c r="P27" s="208">
        <f t="shared" si="0"/>
        <v>0</v>
      </c>
      <c r="Q27" s="209"/>
      <c r="R27" s="209"/>
      <c r="S27" s="209"/>
      <c r="T27" s="222"/>
      <c r="U27" s="209">
        <f t="shared" si="1"/>
        <v>0</v>
      </c>
      <c r="V27" s="223"/>
      <c r="W27" s="211">
        <f t="shared" si="2"/>
        <v>0</v>
      </c>
    </row>
    <row r="28" spans="2:27" ht="30" customHeight="1">
      <c r="B28" s="121">
        <v>20</v>
      </c>
      <c r="C28" s="131" t="s">
        <v>124</v>
      </c>
      <c r="D28" s="219"/>
      <c r="E28" s="219"/>
      <c r="F28" s="219"/>
      <c r="G28" s="219"/>
      <c r="H28" s="219"/>
      <c r="I28" s="219"/>
      <c r="J28" s="219"/>
      <c r="K28" s="219"/>
      <c r="L28" s="219"/>
      <c r="M28" s="220"/>
      <c r="N28" s="220"/>
      <c r="O28" s="221"/>
      <c r="P28" s="208">
        <f t="shared" si="0"/>
        <v>0</v>
      </c>
      <c r="Q28" s="209"/>
      <c r="R28" s="209"/>
      <c r="S28" s="209"/>
      <c r="T28" s="222"/>
      <c r="U28" s="209">
        <f t="shared" si="1"/>
        <v>0</v>
      </c>
      <c r="V28" s="223"/>
      <c r="W28" s="211">
        <f t="shared" si="2"/>
        <v>0</v>
      </c>
    </row>
    <row r="29" spans="2:27" ht="30" customHeight="1" thickBot="1">
      <c r="B29" s="418" t="s">
        <v>1</v>
      </c>
      <c r="C29" s="419"/>
      <c r="D29" s="224">
        <f t="shared" ref="D29:L29" si="3">SUM(D9:D28)</f>
        <v>0</v>
      </c>
      <c r="E29" s="224">
        <f t="shared" si="3"/>
        <v>0</v>
      </c>
      <c r="F29" s="224">
        <f t="shared" si="3"/>
        <v>0</v>
      </c>
      <c r="G29" s="224">
        <f t="shared" si="3"/>
        <v>0</v>
      </c>
      <c r="H29" s="224">
        <f t="shared" si="3"/>
        <v>0</v>
      </c>
      <c r="I29" s="224">
        <f t="shared" si="3"/>
        <v>0</v>
      </c>
      <c r="J29" s="224">
        <f t="shared" si="3"/>
        <v>0</v>
      </c>
      <c r="K29" s="224">
        <f t="shared" si="3"/>
        <v>0</v>
      </c>
      <c r="L29" s="224">
        <f t="shared" si="3"/>
        <v>0</v>
      </c>
      <c r="M29" s="224">
        <f t="shared" ref="M29:W29" si="4">SUM(M9:M28)</f>
        <v>0</v>
      </c>
      <c r="N29" s="224">
        <f t="shared" si="4"/>
        <v>0</v>
      </c>
      <c r="O29" s="224">
        <f t="shared" si="4"/>
        <v>0</v>
      </c>
      <c r="P29" s="224">
        <f t="shared" si="4"/>
        <v>0</v>
      </c>
      <c r="Q29" s="225">
        <f t="shared" si="4"/>
        <v>0</v>
      </c>
      <c r="R29" s="225">
        <f t="shared" si="4"/>
        <v>0</v>
      </c>
      <c r="S29" s="225">
        <f t="shared" si="4"/>
        <v>0</v>
      </c>
      <c r="T29" s="226">
        <f t="shared" si="4"/>
        <v>0</v>
      </c>
      <c r="U29" s="225">
        <f t="shared" si="4"/>
        <v>0</v>
      </c>
      <c r="V29" s="225">
        <f t="shared" si="4"/>
        <v>0</v>
      </c>
      <c r="W29" s="225">
        <f t="shared" si="4"/>
        <v>0</v>
      </c>
    </row>
    <row r="30" spans="2:27" ht="32.25" customHeight="1" thickTop="1" thickBot="1">
      <c r="B30" s="411"/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</row>
    <row r="31" spans="2:27" ht="53.25" customHeight="1" thickTop="1">
      <c r="B31" s="352" t="s">
        <v>177</v>
      </c>
      <c r="C31" s="353"/>
      <c r="D31" s="356" t="s">
        <v>226</v>
      </c>
      <c r="E31" s="357"/>
      <c r="F31" s="357"/>
      <c r="G31" s="358"/>
      <c r="H31" s="356" t="s">
        <v>172</v>
      </c>
      <c r="I31" s="357"/>
      <c r="J31" s="357"/>
      <c r="K31" s="358"/>
      <c r="L31" s="356" t="s">
        <v>173</v>
      </c>
      <c r="M31" s="357"/>
      <c r="N31" s="357"/>
      <c r="O31" s="357"/>
      <c r="P31" s="358"/>
      <c r="Q31" s="356" t="s">
        <v>227</v>
      </c>
      <c r="R31" s="357"/>
      <c r="S31" s="357"/>
      <c r="T31" s="357"/>
      <c r="U31" s="357"/>
      <c r="V31" s="357"/>
      <c r="W31" s="392"/>
    </row>
    <row r="32" spans="2:27" ht="46.5" customHeight="1" thickBot="1">
      <c r="B32" s="354" t="s">
        <v>141</v>
      </c>
      <c r="C32" s="355"/>
      <c r="D32" s="359" t="s">
        <v>141</v>
      </c>
      <c r="E32" s="360"/>
      <c r="F32" s="360"/>
      <c r="G32" s="361"/>
      <c r="H32" s="359" t="s">
        <v>141</v>
      </c>
      <c r="I32" s="360"/>
      <c r="J32" s="360"/>
      <c r="K32" s="361"/>
      <c r="L32" s="359" t="s">
        <v>141</v>
      </c>
      <c r="M32" s="360"/>
      <c r="N32" s="360"/>
      <c r="O32" s="360"/>
      <c r="P32" s="361"/>
      <c r="Q32" s="359" t="s">
        <v>141</v>
      </c>
      <c r="R32" s="360"/>
      <c r="S32" s="360"/>
      <c r="T32" s="360"/>
      <c r="U32" s="360"/>
      <c r="V32" s="360"/>
      <c r="W32" s="393"/>
    </row>
    <row r="33" spans="2:25" ht="24.75" customHeight="1" thickTop="1"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55"/>
      <c r="P33" s="166"/>
      <c r="Q33" s="166"/>
      <c r="R33" s="166"/>
      <c r="S33" s="166"/>
      <c r="T33" s="166"/>
      <c r="U33" s="417"/>
      <c r="V33" s="417"/>
      <c r="W33" s="417"/>
      <c r="X33" s="417"/>
      <c r="Y33" s="417"/>
    </row>
    <row r="34" spans="2:2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2: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2:25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2:25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</row>
    <row r="38" spans="2:25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2:2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2: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2: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</row>
    <row r="42" spans="2: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</row>
    <row r="43" spans="2:2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</row>
    <row r="44" spans="2:2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2:2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2:2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</sheetData>
  <sheetProtection password="CC7B" sheet="1" objects="1" scenarios="1"/>
  <mergeCells count="25">
    <mergeCell ref="L32:P32"/>
    <mergeCell ref="Q31:W31"/>
    <mergeCell ref="Q32:W32"/>
    <mergeCell ref="U33:Y33"/>
    <mergeCell ref="B29:C29"/>
    <mergeCell ref="B31:C31"/>
    <mergeCell ref="B32:C32"/>
    <mergeCell ref="D31:G31"/>
    <mergeCell ref="D32:G32"/>
    <mergeCell ref="H31:K31"/>
    <mergeCell ref="H32:K32"/>
    <mergeCell ref="L31:P31"/>
    <mergeCell ref="W7:W8"/>
    <mergeCell ref="B30:W30"/>
    <mergeCell ref="C7:C8"/>
    <mergeCell ref="B7:B8"/>
    <mergeCell ref="V7:V8"/>
    <mergeCell ref="Q7:U7"/>
    <mergeCell ref="D7:P7"/>
    <mergeCell ref="B4:C4"/>
    <mergeCell ref="M2:W3"/>
    <mergeCell ref="M4:W4"/>
    <mergeCell ref="B5:W5"/>
    <mergeCell ref="B6:W6"/>
    <mergeCell ref="B2:C3"/>
  </mergeCells>
  <phoneticPr fontId="6" type="noConversion"/>
  <printOptions horizontalCentered="1"/>
  <pageMargins left="0" right="0" top="0" bottom="0" header="0" footer="0"/>
  <pageSetup paperSize="9" scale="55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57"/>
  <sheetViews>
    <sheetView rightToLeft="1" view="pageBreakPreview" topLeftCell="A7" zoomScale="60" zoomScaleNormal="100" workbookViewId="0">
      <selection activeCell="C6" sqref="C6:C7"/>
    </sheetView>
  </sheetViews>
  <sheetFormatPr defaultColWidth="9" defaultRowHeight="12.75"/>
  <cols>
    <col min="1" max="1" width="0.125" style="21" customWidth="1"/>
    <col min="2" max="2" width="7.125" style="21" customWidth="1"/>
    <col min="3" max="3" width="36.875" style="21" customWidth="1"/>
    <col min="4" max="4" width="12.125" style="21" customWidth="1"/>
    <col min="5" max="5" width="12.25" style="21" customWidth="1"/>
    <col min="6" max="6" width="13.25" style="21" customWidth="1"/>
    <col min="7" max="7" width="12.25" style="21" customWidth="1"/>
    <col min="8" max="8" width="12.75" style="21" customWidth="1"/>
    <col min="9" max="9" width="15.25" style="21" customWidth="1"/>
    <col min="10" max="10" width="13.375" style="21" customWidth="1"/>
    <col min="11" max="11" width="14.375" style="21" customWidth="1"/>
    <col min="12" max="12" width="12.5" style="21" customWidth="1"/>
    <col min="13" max="13" width="12.625" style="21" customWidth="1"/>
    <col min="14" max="14" width="11.25" style="21" customWidth="1"/>
    <col min="15" max="15" width="11.375" style="21" customWidth="1"/>
    <col min="16" max="16" width="15" style="21" customWidth="1"/>
    <col min="17" max="17" width="12.625" style="21" customWidth="1"/>
    <col min="18" max="18" width="15.25" style="21" customWidth="1"/>
    <col min="19" max="19" width="14.25" style="21" customWidth="1"/>
    <col min="20" max="20" width="13.875" style="21" customWidth="1"/>
    <col min="21" max="21" width="16.625" style="21" customWidth="1"/>
    <col min="22" max="22" width="10.125" style="21" customWidth="1"/>
    <col min="23" max="23" width="11.125" style="21" customWidth="1"/>
    <col min="24" max="24" width="15.625" style="21" customWidth="1"/>
    <col min="25" max="16384" width="9" style="21"/>
  </cols>
  <sheetData>
    <row r="1" spans="1:24" ht="16.5" customHeight="1" thickBot="1"/>
    <row r="2" spans="1:24" ht="46.5" customHeight="1" thickTop="1">
      <c r="B2" s="420" t="s">
        <v>143</v>
      </c>
      <c r="C2" s="421"/>
      <c r="D2" s="428" t="s">
        <v>299</v>
      </c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9"/>
      <c r="X2" s="430"/>
    </row>
    <row r="3" spans="1:24" ht="3.75" hidden="1" customHeight="1">
      <c r="B3" s="422"/>
      <c r="C3" s="423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2"/>
      <c r="X3" s="433"/>
    </row>
    <row r="4" spans="1:24" ht="21.75" customHeight="1" thickBot="1">
      <c r="B4" s="437" t="s">
        <v>321</v>
      </c>
      <c r="C4" s="438"/>
      <c r="D4" s="434" t="s">
        <v>300</v>
      </c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6"/>
    </row>
    <row r="5" spans="1:24" ht="23.25" customHeight="1" thickTop="1">
      <c r="B5" s="56" t="s">
        <v>161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439" t="s">
        <v>0</v>
      </c>
      <c r="O5" s="439"/>
      <c r="P5" s="439"/>
      <c r="Q5" s="439"/>
      <c r="R5" s="439"/>
      <c r="S5" s="439"/>
      <c r="T5" s="439"/>
      <c r="U5" s="439"/>
      <c r="V5" s="439"/>
      <c r="W5" s="439"/>
      <c r="X5" s="440"/>
    </row>
    <row r="6" spans="1:24" ht="26.25" customHeight="1">
      <c r="A6" s="125"/>
      <c r="B6" s="425"/>
      <c r="C6" s="424"/>
      <c r="D6" s="341" t="s">
        <v>157</v>
      </c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 t="s">
        <v>67</v>
      </c>
      <c r="R6" s="341"/>
      <c r="S6" s="341"/>
      <c r="T6" s="341"/>
      <c r="U6" s="341"/>
      <c r="V6" s="341" t="s">
        <v>220</v>
      </c>
      <c r="W6" s="341" t="s">
        <v>225</v>
      </c>
      <c r="X6" s="410" t="s">
        <v>38</v>
      </c>
    </row>
    <row r="7" spans="1:24" ht="131.25" customHeight="1">
      <c r="A7" s="125"/>
      <c r="B7" s="425"/>
      <c r="C7" s="424"/>
      <c r="D7" s="126" t="s">
        <v>228</v>
      </c>
      <c r="E7" s="126" t="s">
        <v>229</v>
      </c>
      <c r="F7" s="126" t="s">
        <v>230</v>
      </c>
      <c r="G7" s="127" t="s">
        <v>250</v>
      </c>
      <c r="H7" s="128" t="s">
        <v>233</v>
      </c>
      <c r="I7" s="127" t="s">
        <v>248</v>
      </c>
      <c r="J7" s="127" t="s">
        <v>301</v>
      </c>
      <c r="K7" s="126" t="s">
        <v>236</v>
      </c>
      <c r="L7" s="129" t="s">
        <v>249</v>
      </c>
      <c r="M7" s="126" t="s">
        <v>238</v>
      </c>
      <c r="N7" s="129" t="s">
        <v>239</v>
      </c>
      <c r="O7" s="129" t="s">
        <v>240</v>
      </c>
      <c r="P7" s="129" t="s">
        <v>1</v>
      </c>
      <c r="Q7" s="129" t="s">
        <v>232</v>
      </c>
      <c r="R7" s="126" t="s">
        <v>230</v>
      </c>
      <c r="S7" s="126" t="s">
        <v>228</v>
      </c>
      <c r="T7" s="126" t="s">
        <v>236</v>
      </c>
      <c r="U7" s="129" t="s">
        <v>3</v>
      </c>
      <c r="V7" s="341"/>
      <c r="W7" s="341"/>
      <c r="X7" s="410"/>
    </row>
    <row r="8" spans="1:24" ht="22.5" customHeight="1">
      <c r="B8" s="58">
        <v>1</v>
      </c>
      <c r="C8" s="59" t="s">
        <v>269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8"/>
      <c r="O8" s="228"/>
      <c r="P8" s="229">
        <f t="shared" ref="P8:P51" si="0">SUM(D8:O8)</f>
        <v>0</v>
      </c>
      <c r="Q8" s="230"/>
      <c r="R8" s="230"/>
      <c r="S8" s="230"/>
      <c r="T8" s="231"/>
      <c r="U8" s="232">
        <f t="shared" ref="U8:U51" si="1">SUM(Q8:T8)</f>
        <v>0</v>
      </c>
      <c r="V8" s="230"/>
      <c r="W8" s="230"/>
      <c r="X8" s="233">
        <f>SUM(U8,P8,V8,W8)</f>
        <v>0</v>
      </c>
    </row>
    <row r="9" spans="1:24" ht="22.5" customHeight="1">
      <c r="B9" s="58">
        <v>2</v>
      </c>
      <c r="C9" s="59" t="s">
        <v>270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8"/>
      <c r="O9" s="228"/>
      <c r="P9" s="229">
        <f t="shared" si="0"/>
        <v>0</v>
      </c>
      <c r="Q9" s="230"/>
      <c r="R9" s="230"/>
      <c r="S9" s="230"/>
      <c r="T9" s="228"/>
      <c r="U9" s="232">
        <f t="shared" si="1"/>
        <v>0</v>
      </c>
      <c r="V9" s="234"/>
      <c r="W9" s="234"/>
      <c r="X9" s="233">
        <f t="shared" ref="X9:X51" si="2">SUM(U9,P9,V9,W9)</f>
        <v>0</v>
      </c>
    </row>
    <row r="10" spans="1:24" ht="22.5" customHeight="1">
      <c r="B10" s="58">
        <v>3</v>
      </c>
      <c r="C10" s="59" t="s">
        <v>271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  <c r="O10" s="228"/>
      <c r="P10" s="229">
        <f t="shared" si="0"/>
        <v>0</v>
      </c>
      <c r="Q10" s="230"/>
      <c r="R10" s="230"/>
      <c r="S10" s="230"/>
      <c r="T10" s="228"/>
      <c r="U10" s="232">
        <f t="shared" si="1"/>
        <v>0</v>
      </c>
      <c r="V10" s="234"/>
      <c r="W10" s="234"/>
      <c r="X10" s="233">
        <f t="shared" si="2"/>
        <v>0</v>
      </c>
    </row>
    <row r="11" spans="1:24" ht="22.5" customHeight="1">
      <c r="B11" s="58">
        <v>4</v>
      </c>
      <c r="C11" s="59" t="s">
        <v>272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  <c r="O11" s="228"/>
      <c r="P11" s="229">
        <f t="shared" si="0"/>
        <v>0</v>
      </c>
      <c r="Q11" s="230"/>
      <c r="R11" s="230"/>
      <c r="S11" s="230"/>
      <c r="T11" s="228"/>
      <c r="U11" s="232">
        <f t="shared" si="1"/>
        <v>0</v>
      </c>
      <c r="V11" s="234"/>
      <c r="W11" s="234"/>
      <c r="X11" s="233">
        <f t="shared" si="2"/>
        <v>0</v>
      </c>
    </row>
    <row r="12" spans="1:24" ht="22.5" customHeight="1">
      <c r="B12" s="58">
        <v>5</v>
      </c>
      <c r="C12" s="59" t="s">
        <v>273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28"/>
      <c r="P12" s="229">
        <f t="shared" si="0"/>
        <v>0</v>
      </c>
      <c r="Q12" s="230"/>
      <c r="R12" s="230"/>
      <c r="S12" s="230"/>
      <c r="T12" s="228"/>
      <c r="U12" s="232">
        <f t="shared" si="1"/>
        <v>0</v>
      </c>
      <c r="V12" s="234"/>
      <c r="W12" s="234"/>
      <c r="X12" s="233">
        <f t="shared" si="2"/>
        <v>0</v>
      </c>
    </row>
    <row r="13" spans="1:24" ht="22.5" customHeight="1">
      <c r="B13" s="58">
        <v>6</v>
      </c>
      <c r="C13" s="59" t="s">
        <v>274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  <c r="O13" s="228"/>
      <c r="P13" s="229">
        <f t="shared" si="0"/>
        <v>0</v>
      </c>
      <c r="Q13" s="230"/>
      <c r="R13" s="230"/>
      <c r="S13" s="230"/>
      <c r="T13" s="228"/>
      <c r="U13" s="232">
        <f t="shared" si="1"/>
        <v>0</v>
      </c>
      <c r="V13" s="234"/>
      <c r="W13" s="234"/>
      <c r="X13" s="233">
        <f t="shared" si="2"/>
        <v>0</v>
      </c>
    </row>
    <row r="14" spans="1:24" ht="22.5" customHeight="1">
      <c r="B14" s="58">
        <v>7</v>
      </c>
      <c r="C14" s="59" t="s">
        <v>275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  <c r="O14" s="228"/>
      <c r="P14" s="229">
        <f t="shared" si="0"/>
        <v>0</v>
      </c>
      <c r="Q14" s="230"/>
      <c r="R14" s="230"/>
      <c r="S14" s="230"/>
      <c r="T14" s="228"/>
      <c r="U14" s="232">
        <f t="shared" si="1"/>
        <v>0</v>
      </c>
      <c r="V14" s="234"/>
      <c r="W14" s="234"/>
      <c r="X14" s="233">
        <f t="shared" si="2"/>
        <v>0</v>
      </c>
    </row>
    <row r="15" spans="1:24" ht="22.5" customHeight="1">
      <c r="B15" s="58">
        <v>8</v>
      </c>
      <c r="C15" s="59" t="s">
        <v>276</v>
      </c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  <c r="O15" s="228"/>
      <c r="P15" s="229">
        <f t="shared" si="0"/>
        <v>0</v>
      </c>
      <c r="Q15" s="230"/>
      <c r="R15" s="230"/>
      <c r="S15" s="230"/>
      <c r="T15" s="228"/>
      <c r="U15" s="232">
        <f t="shared" si="1"/>
        <v>0</v>
      </c>
      <c r="V15" s="234"/>
      <c r="W15" s="234"/>
      <c r="X15" s="233">
        <f t="shared" si="2"/>
        <v>0</v>
      </c>
    </row>
    <row r="16" spans="1:24" ht="22.5" customHeight="1">
      <c r="B16" s="58">
        <v>9</v>
      </c>
      <c r="C16" s="59" t="s">
        <v>277</v>
      </c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  <c r="O16" s="228"/>
      <c r="P16" s="229">
        <f t="shared" si="0"/>
        <v>0</v>
      </c>
      <c r="Q16" s="230"/>
      <c r="R16" s="230"/>
      <c r="S16" s="230"/>
      <c r="T16" s="228"/>
      <c r="U16" s="232">
        <f t="shared" si="1"/>
        <v>0</v>
      </c>
      <c r="V16" s="234"/>
      <c r="W16" s="234"/>
      <c r="X16" s="233">
        <f t="shared" si="2"/>
        <v>0</v>
      </c>
    </row>
    <row r="17" spans="2:27" ht="22.5" customHeight="1">
      <c r="B17" s="58">
        <v>10</v>
      </c>
      <c r="C17" s="59" t="s">
        <v>278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  <c r="O17" s="228"/>
      <c r="P17" s="229">
        <f t="shared" si="0"/>
        <v>0</v>
      </c>
      <c r="Q17" s="230"/>
      <c r="R17" s="230"/>
      <c r="S17" s="230"/>
      <c r="T17" s="228"/>
      <c r="U17" s="232">
        <f t="shared" si="1"/>
        <v>0</v>
      </c>
      <c r="V17" s="234"/>
      <c r="W17" s="234"/>
      <c r="X17" s="233">
        <f t="shared" si="2"/>
        <v>0</v>
      </c>
    </row>
    <row r="18" spans="2:27" ht="22.5" customHeight="1">
      <c r="B18" s="58">
        <v>11</v>
      </c>
      <c r="C18" s="59" t="s">
        <v>279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  <c r="O18" s="228"/>
      <c r="P18" s="229">
        <f t="shared" si="0"/>
        <v>0</v>
      </c>
      <c r="Q18" s="230"/>
      <c r="R18" s="230"/>
      <c r="S18" s="230"/>
      <c r="T18" s="228"/>
      <c r="U18" s="232">
        <f t="shared" si="1"/>
        <v>0</v>
      </c>
      <c r="V18" s="234"/>
      <c r="W18" s="234"/>
      <c r="X18" s="233">
        <f t="shared" si="2"/>
        <v>0</v>
      </c>
    </row>
    <row r="19" spans="2:27" ht="22.5" customHeight="1">
      <c r="B19" s="58">
        <v>12</v>
      </c>
      <c r="C19" s="59" t="s">
        <v>280</v>
      </c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  <c r="O19" s="228"/>
      <c r="P19" s="229">
        <f t="shared" si="0"/>
        <v>0</v>
      </c>
      <c r="Q19" s="230"/>
      <c r="R19" s="230"/>
      <c r="S19" s="230"/>
      <c r="T19" s="228"/>
      <c r="U19" s="232">
        <f t="shared" si="1"/>
        <v>0</v>
      </c>
      <c r="V19" s="234"/>
      <c r="W19" s="234"/>
      <c r="X19" s="233">
        <f t="shared" si="2"/>
        <v>0</v>
      </c>
    </row>
    <row r="20" spans="2:27" ht="22.5" customHeight="1">
      <c r="B20" s="58">
        <v>13</v>
      </c>
      <c r="C20" s="59" t="s">
        <v>281</v>
      </c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  <c r="O20" s="228"/>
      <c r="P20" s="229">
        <f t="shared" si="0"/>
        <v>0</v>
      </c>
      <c r="Q20" s="230"/>
      <c r="R20" s="230"/>
      <c r="S20" s="230"/>
      <c r="T20" s="228"/>
      <c r="U20" s="232">
        <f t="shared" si="1"/>
        <v>0</v>
      </c>
      <c r="V20" s="234"/>
      <c r="W20" s="234"/>
      <c r="X20" s="233">
        <f t="shared" si="2"/>
        <v>0</v>
      </c>
    </row>
    <row r="21" spans="2:27" ht="22.5" customHeight="1">
      <c r="B21" s="58">
        <v>14</v>
      </c>
      <c r="C21" s="59" t="s">
        <v>282</v>
      </c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  <c r="O21" s="228"/>
      <c r="P21" s="229">
        <f t="shared" si="0"/>
        <v>0</v>
      </c>
      <c r="Q21" s="230"/>
      <c r="R21" s="230"/>
      <c r="S21" s="230"/>
      <c r="T21" s="228"/>
      <c r="U21" s="232">
        <f t="shared" si="1"/>
        <v>0</v>
      </c>
      <c r="V21" s="234"/>
      <c r="W21" s="234"/>
      <c r="X21" s="233">
        <f t="shared" si="2"/>
        <v>0</v>
      </c>
    </row>
    <row r="22" spans="2:27" ht="22.5" customHeight="1">
      <c r="B22" s="58">
        <v>15</v>
      </c>
      <c r="C22" s="59" t="s">
        <v>283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  <c r="O22" s="228"/>
      <c r="P22" s="229">
        <f t="shared" si="0"/>
        <v>0</v>
      </c>
      <c r="Q22" s="230"/>
      <c r="R22" s="230"/>
      <c r="S22" s="230"/>
      <c r="T22" s="228"/>
      <c r="U22" s="232">
        <f t="shared" si="1"/>
        <v>0</v>
      </c>
      <c r="V22" s="234"/>
      <c r="W22" s="234"/>
      <c r="X22" s="233">
        <f t="shared" si="2"/>
        <v>0</v>
      </c>
    </row>
    <row r="23" spans="2:27" ht="22.5" customHeight="1">
      <c r="B23" s="58">
        <v>16</v>
      </c>
      <c r="C23" s="60" t="s">
        <v>44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28"/>
      <c r="O23" s="228"/>
      <c r="P23" s="229">
        <f t="shared" si="0"/>
        <v>0</v>
      </c>
      <c r="Q23" s="230"/>
      <c r="R23" s="230"/>
      <c r="S23" s="230"/>
      <c r="T23" s="228"/>
      <c r="U23" s="232">
        <f t="shared" si="1"/>
        <v>0</v>
      </c>
      <c r="V23" s="234"/>
      <c r="W23" s="234"/>
      <c r="X23" s="233">
        <f t="shared" si="2"/>
        <v>0</v>
      </c>
    </row>
    <row r="24" spans="2:27" ht="22.5" customHeight="1">
      <c r="B24" s="58">
        <v>17</v>
      </c>
      <c r="C24" s="60" t="s">
        <v>213</v>
      </c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28"/>
      <c r="P24" s="229">
        <f t="shared" si="0"/>
        <v>0</v>
      </c>
      <c r="Q24" s="230"/>
      <c r="R24" s="230"/>
      <c r="S24" s="230"/>
      <c r="T24" s="231"/>
      <c r="U24" s="232">
        <f t="shared" si="1"/>
        <v>0</v>
      </c>
      <c r="V24" s="236"/>
      <c r="W24" s="236"/>
      <c r="X24" s="233">
        <f t="shared" si="2"/>
        <v>0</v>
      </c>
    </row>
    <row r="25" spans="2:27" ht="22.5" customHeight="1">
      <c r="B25" s="58">
        <v>18</v>
      </c>
      <c r="C25" s="60" t="s">
        <v>47</v>
      </c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28"/>
      <c r="P25" s="229">
        <f t="shared" si="0"/>
        <v>0</v>
      </c>
      <c r="Q25" s="230"/>
      <c r="R25" s="230"/>
      <c r="S25" s="230"/>
      <c r="T25" s="231"/>
      <c r="U25" s="232">
        <f t="shared" si="1"/>
        <v>0</v>
      </c>
      <c r="V25" s="236"/>
      <c r="W25" s="236"/>
      <c r="X25" s="233">
        <f t="shared" si="2"/>
        <v>0</v>
      </c>
    </row>
    <row r="26" spans="2:27" ht="22.5" customHeight="1">
      <c r="B26" s="58">
        <v>19</v>
      </c>
      <c r="C26" s="60" t="s">
        <v>138</v>
      </c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29">
        <f t="shared" si="0"/>
        <v>0</v>
      </c>
      <c r="Q26" s="230"/>
      <c r="R26" s="230"/>
      <c r="S26" s="230"/>
      <c r="T26" s="235"/>
      <c r="U26" s="232">
        <f t="shared" si="1"/>
        <v>0</v>
      </c>
      <c r="V26" s="237"/>
      <c r="W26" s="237"/>
      <c r="X26" s="233">
        <f t="shared" si="2"/>
        <v>0</v>
      </c>
    </row>
    <row r="27" spans="2:27" ht="22.5" customHeight="1">
      <c r="B27" s="58">
        <v>20</v>
      </c>
      <c r="C27" s="60" t="s">
        <v>59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29">
        <f t="shared" si="0"/>
        <v>0</v>
      </c>
      <c r="Q27" s="230"/>
      <c r="R27" s="230"/>
      <c r="S27" s="230"/>
      <c r="T27" s="235"/>
      <c r="U27" s="232">
        <f t="shared" si="1"/>
        <v>0</v>
      </c>
      <c r="V27" s="237"/>
      <c r="W27" s="237"/>
      <c r="X27" s="233">
        <f t="shared" si="2"/>
        <v>0</v>
      </c>
    </row>
    <row r="28" spans="2:27" ht="22.5" customHeight="1">
      <c r="B28" s="58">
        <v>21</v>
      </c>
      <c r="C28" s="60" t="s">
        <v>58</v>
      </c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29">
        <f t="shared" si="0"/>
        <v>0</v>
      </c>
      <c r="Q28" s="230"/>
      <c r="R28" s="230"/>
      <c r="S28" s="230"/>
      <c r="T28" s="235"/>
      <c r="U28" s="232">
        <f t="shared" si="1"/>
        <v>0</v>
      </c>
      <c r="V28" s="237"/>
      <c r="W28" s="237"/>
      <c r="X28" s="233">
        <f t="shared" si="2"/>
        <v>0</v>
      </c>
    </row>
    <row r="29" spans="2:27" ht="22.5" customHeight="1">
      <c r="B29" s="58">
        <v>22</v>
      </c>
      <c r="C29" s="60" t="s">
        <v>24</v>
      </c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29">
        <f t="shared" si="0"/>
        <v>0</v>
      </c>
      <c r="Q29" s="230"/>
      <c r="R29" s="230"/>
      <c r="S29" s="230"/>
      <c r="T29" s="235"/>
      <c r="U29" s="232">
        <f t="shared" si="1"/>
        <v>0</v>
      </c>
      <c r="V29" s="237"/>
      <c r="W29" s="237"/>
      <c r="X29" s="233">
        <f t="shared" si="2"/>
        <v>0</v>
      </c>
    </row>
    <row r="30" spans="2:27" ht="22.5" customHeight="1">
      <c r="B30" s="58">
        <v>23</v>
      </c>
      <c r="C30" s="60" t="s">
        <v>284</v>
      </c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29">
        <f t="shared" si="0"/>
        <v>0</v>
      </c>
      <c r="Q30" s="230"/>
      <c r="R30" s="230"/>
      <c r="S30" s="230"/>
      <c r="T30" s="235"/>
      <c r="U30" s="232">
        <f t="shared" si="1"/>
        <v>0</v>
      </c>
      <c r="V30" s="237"/>
      <c r="W30" s="237"/>
      <c r="X30" s="233">
        <f t="shared" si="2"/>
        <v>0</v>
      </c>
    </row>
    <row r="31" spans="2:27" ht="22.5" customHeight="1">
      <c r="B31" s="58">
        <v>24</v>
      </c>
      <c r="C31" s="61" t="s">
        <v>49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29">
        <f t="shared" si="0"/>
        <v>0</v>
      </c>
      <c r="Q31" s="230"/>
      <c r="R31" s="230"/>
      <c r="S31" s="230"/>
      <c r="T31" s="235"/>
      <c r="U31" s="232">
        <f t="shared" si="1"/>
        <v>0</v>
      </c>
      <c r="V31" s="237"/>
      <c r="W31" s="237"/>
      <c r="X31" s="233">
        <f t="shared" si="2"/>
        <v>0</v>
      </c>
    </row>
    <row r="32" spans="2:27" ht="22.5" customHeight="1">
      <c r="B32" s="58">
        <v>25</v>
      </c>
      <c r="C32" s="61" t="s">
        <v>50</v>
      </c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29">
        <f t="shared" si="0"/>
        <v>0</v>
      </c>
      <c r="Q32" s="230"/>
      <c r="R32" s="230"/>
      <c r="S32" s="230"/>
      <c r="T32" s="235"/>
      <c r="U32" s="232">
        <f t="shared" si="1"/>
        <v>0</v>
      </c>
      <c r="V32" s="237"/>
      <c r="W32" s="237"/>
      <c r="X32" s="233">
        <f t="shared" si="2"/>
        <v>0</v>
      </c>
      <c r="AA32" s="32"/>
    </row>
    <row r="33" spans="2:24" ht="22.5" customHeight="1">
      <c r="B33" s="58">
        <v>26</v>
      </c>
      <c r="C33" s="61" t="s">
        <v>51</v>
      </c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29">
        <f t="shared" si="0"/>
        <v>0</v>
      </c>
      <c r="Q33" s="230"/>
      <c r="R33" s="230"/>
      <c r="S33" s="230"/>
      <c r="T33" s="235"/>
      <c r="U33" s="232">
        <f t="shared" si="1"/>
        <v>0</v>
      </c>
      <c r="V33" s="237"/>
      <c r="W33" s="237"/>
      <c r="X33" s="233">
        <f t="shared" si="2"/>
        <v>0</v>
      </c>
    </row>
    <row r="34" spans="2:24" ht="22.5" customHeight="1">
      <c r="B34" s="58">
        <v>27</v>
      </c>
      <c r="C34" s="61" t="s">
        <v>52</v>
      </c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29">
        <f t="shared" si="0"/>
        <v>0</v>
      </c>
      <c r="Q34" s="230"/>
      <c r="R34" s="230"/>
      <c r="S34" s="230"/>
      <c r="T34" s="235"/>
      <c r="U34" s="232">
        <f t="shared" si="1"/>
        <v>0</v>
      </c>
      <c r="V34" s="237"/>
      <c r="W34" s="237"/>
      <c r="X34" s="233">
        <f t="shared" si="2"/>
        <v>0</v>
      </c>
    </row>
    <row r="35" spans="2:24" ht="22.5" customHeight="1">
      <c r="B35" s="58">
        <v>28</v>
      </c>
      <c r="C35" s="60" t="s">
        <v>53</v>
      </c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29">
        <f t="shared" si="0"/>
        <v>0</v>
      </c>
      <c r="Q35" s="230"/>
      <c r="R35" s="230"/>
      <c r="S35" s="230"/>
      <c r="T35" s="235"/>
      <c r="U35" s="232">
        <f t="shared" si="1"/>
        <v>0</v>
      </c>
      <c r="V35" s="237"/>
      <c r="W35" s="237"/>
      <c r="X35" s="233">
        <f t="shared" si="2"/>
        <v>0</v>
      </c>
    </row>
    <row r="36" spans="2:24" ht="22.5" customHeight="1">
      <c r="B36" s="58">
        <v>29</v>
      </c>
      <c r="C36" s="60" t="s">
        <v>285</v>
      </c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29">
        <f t="shared" si="0"/>
        <v>0</v>
      </c>
      <c r="Q36" s="230"/>
      <c r="R36" s="230"/>
      <c r="S36" s="230"/>
      <c r="T36" s="235"/>
      <c r="U36" s="232">
        <f t="shared" si="1"/>
        <v>0</v>
      </c>
      <c r="V36" s="237"/>
      <c r="W36" s="237"/>
      <c r="X36" s="233">
        <f t="shared" si="2"/>
        <v>0</v>
      </c>
    </row>
    <row r="37" spans="2:24" ht="22.5" customHeight="1">
      <c r="B37" s="58">
        <v>30</v>
      </c>
      <c r="C37" s="60" t="s">
        <v>286</v>
      </c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29">
        <f t="shared" si="0"/>
        <v>0</v>
      </c>
      <c r="Q37" s="230"/>
      <c r="R37" s="230"/>
      <c r="S37" s="230"/>
      <c r="T37" s="235"/>
      <c r="U37" s="232">
        <f t="shared" si="1"/>
        <v>0</v>
      </c>
      <c r="V37" s="237"/>
      <c r="W37" s="237"/>
      <c r="X37" s="233">
        <f t="shared" si="2"/>
        <v>0</v>
      </c>
    </row>
    <row r="38" spans="2:24" ht="22.5" customHeight="1">
      <c r="B38" s="58">
        <v>31</v>
      </c>
      <c r="C38" s="60" t="s">
        <v>287</v>
      </c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29">
        <f t="shared" si="0"/>
        <v>0</v>
      </c>
      <c r="Q38" s="230"/>
      <c r="R38" s="230"/>
      <c r="S38" s="230"/>
      <c r="T38" s="235"/>
      <c r="U38" s="232">
        <f t="shared" si="1"/>
        <v>0</v>
      </c>
      <c r="V38" s="237"/>
      <c r="W38" s="237"/>
      <c r="X38" s="233">
        <f t="shared" si="2"/>
        <v>0</v>
      </c>
    </row>
    <row r="39" spans="2:24" ht="22.5" customHeight="1">
      <c r="B39" s="58">
        <v>32</v>
      </c>
      <c r="C39" s="123" t="s">
        <v>291</v>
      </c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29">
        <f t="shared" si="0"/>
        <v>0</v>
      </c>
      <c r="Q39" s="230"/>
      <c r="R39" s="230"/>
      <c r="S39" s="230"/>
      <c r="T39" s="235"/>
      <c r="U39" s="232">
        <f t="shared" si="1"/>
        <v>0</v>
      </c>
      <c r="V39" s="237"/>
      <c r="W39" s="237"/>
      <c r="X39" s="233">
        <f t="shared" si="2"/>
        <v>0</v>
      </c>
    </row>
    <row r="40" spans="2:24" ht="22.5" customHeight="1">
      <c r="B40" s="58">
        <v>33</v>
      </c>
      <c r="C40" s="123" t="s">
        <v>288</v>
      </c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29">
        <f t="shared" si="0"/>
        <v>0</v>
      </c>
      <c r="Q40" s="230"/>
      <c r="R40" s="230"/>
      <c r="S40" s="230"/>
      <c r="T40" s="235"/>
      <c r="U40" s="232">
        <f t="shared" si="1"/>
        <v>0</v>
      </c>
      <c r="V40" s="237"/>
      <c r="W40" s="237"/>
      <c r="X40" s="233">
        <f t="shared" si="2"/>
        <v>0</v>
      </c>
    </row>
    <row r="41" spans="2:24" ht="22.5" customHeight="1">
      <c r="B41" s="58">
        <v>34</v>
      </c>
      <c r="C41" s="123" t="s">
        <v>292</v>
      </c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29">
        <f t="shared" si="0"/>
        <v>0</v>
      </c>
      <c r="Q41" s="230"/>
      <c r="R41" s="230"/>
      <c r="S41" s="230"/>
      <c r="T41" s="235"/>
      <c r="U41" s="232">
        <f t="shared" si="1"/>
        <v>0</v>
      </c>
      <c r="V41" s="237"/>
      <c r="W41" s="237"/>
      <c r="X41" s="233">
        <f t="shared" si="2"/>
        <v>0</v>
      </c>
    </row>
    <row r="42" spans="2:24" ht="22.5" customHeight="1">
      <c r="B42" s="58">
        <v>35</v>
      </c>
      <c r="C42" s="123" t="s">
        <v>289</v>
      </c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29">
        <f t="shared" si="0"/>
        <v>0</v>
      </c>
      <c r="Q42" s="230"/>
      <c r="R42" s="230"/>
      <c r="S42" s="230"/>
      <c r="T42" s="235"/>
      <c r="U42" s="232">
        <f t="shared" si="1"/>
        <v>0</v>
      </c>
      <c r="V42" s="237"/>
      <c r="W42" s="237"/>
      <c r="X42" s="233">
        <f t="shared" si="2"/>
        <v>0</v>
      </c>
    </row>
    <row r="43" spans="2:24" ht="22.5" customHeight="1">
      <c r="B43" s="58">
        <v>36</v>
      </c>
      <c r="C43" s="123" t="s">
        <v>290</v>
      </c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29">
        <f t="shared" si="0"/>
        <v>0</v>
      </c>
      <c r="Q43" s="230"/>
      <c r="R43" s="230"/>
      <c r="S43" s="230"/>
      <c r="T43" s="235"/>
      <c r="U43" s="232">
        <f t="shared" si="1"/>
        <v>0</v>
      </c>
      <c r="V43" s="237"/>
      <c r="W43" s="237"/>
      <c r="X43" s="233">
        <f t="shared" si="2"/>
        <v>0</v>
      </c>
    </row>
    <row r="44" spans="2:24" ht="22.5" customHeight="1">
      <c r="B44" s="58">
        <v>37</v>
      </c>
      <c r="C44" s="123" t="s">
        <v>291</v>
      </c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29">
        <f t="shared" si="0"/>
        <v>0</v>
      </c>
      <c r="Q44" s="230"/>
      <c r="R44" s="230"/>
      <c r="S44" s="230"/>
      <c r="T44" s="235"/>
      <c r="U44" s="232">
        <f t="shared" si="1"/>
        <v>0</v>
      </c>
      <c r="V44" s="237"/>
      <c r="W44" s="237"/>
      <c r="X44" s="233">
        <f t="shared" si="2"/>
        <v>0</v>
      </c>
    </row>
    <row r="45" spans="2:24" ht="22.5" customHeight="1">
      <c r="B45" s="58">
        <v>38</v>
      </c>
      <c r="C45" s="124" t="s">
        <v>293</v>
      </c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29">
        <f t="shared" si="0"/>
        <v>0</v>
      </c>
      <c r="Q45" s="230"/>
      <c r="R45" s="230"/>
      <c r="S45" s="230"/>
      <c r="T45" s="235"/>
      <c r="U45" s="232">
        <f t="shared" si="1"/>
        <v>0</v>
      </c>
      <c r="V45" s="237"/>
      <c r="W45" s="237"/>
      <c r="X45" s="233">
        <f t="shared" si="2"/>
        <v>0</v>
      </c>
    </row>
    <row r="46" spans="2:24" ht="22.5" customHeight="1">
      <c r="B46" s="58">
        <v>39</v>
      </c>
      <c r="C46" s="124" t="s">
        <v>294</v>
      </c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29">
        <f t="shared" si="0"/>
        <v>0</v>
      </c>
      <c r="Q46" s="230"/>
      <c r="R46" s="230"/>
      <c r="S46" s="230"/>
      <c r="T46" s="235"/>
      <c r="U46" s="232">
        <f t="shared" si="1"/>
        <v>0</v>
      </c>
      <c r="V46" s="237"/>
      <c r="W46" s="237"/>
      <c r="X46" s="233">
        <f t="shared" si="2"/>
        <v>0</v>
      </c>
    </row>
    <row r="47" spans="2:24" ht="22.5" customHeight="1">
      <c r="B47" s="58">
        <v>40</v>
      </c>
      <c r="C47" s="124" t="s">
        <v>296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29">
        <f t="shared" si="0"/>
        <v>0</v>
      </c>
      <c r="Q47" s="230"/>
      <c r="R47" s="230"/>
      <c r="S47" s="230"/>
      <c r="T47" s="235"/>
      <c r="U47" s="232">
        <f t="shared" si="1"/>
        <v>0</v>
      </c>
      <c r="V47" s="237"/>
      <c r="W47" s="237"/>
      <c r="X47" s="233">
        <f t="shared" si="2"/>
        <v>0</v>
      </c>
    </row>
    <row r="48" spans="2:24" ht="22.5" customHeight="1">
      <c r="B48" s="58">
        <v>41</v>
      </c>
      <c r="C48" s="124" t="s">
        <v>295</v>
      </c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29">
        <f t="shared" si="0"/>
        <v>0</v>
      </c>
      <c r="Q48" s="230"/>
      <c r="R48" s="230"/>
      <c r="S48" s="230"/>
      <c r="T48" s="235"/>
      <c r="U48" s="232">
        <f t="shared" si="1"/>
        <v>0</v>
      </c>
      <c r="V48" s="237"/>
      <c r="W48" s="237"/>
      <c r="X48" s="233">
        <f t="shared" si="2"/>
        <v>0</v>
      </c>
    </row>
    <row r="49" spans="2:24" ht="22.5" customHeight="1">
      <c r="B49" s="58">
        <v>42</v>
      </c>
      <c r="C49" s="124" t="s">
        <v>297</v>
      </c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29">
        <f t="shared" si="0"/>
        <v>0</v>
      </c>
      <c r="Q49" s="230"/>
      <c r="R49" s="230"/>
      <c r="S49" s="230"/>
      <c r="T49" s="235"/>
      <c r="U49" s="232">
        <f t="shared" si="1"/>
        <v>0</v>
      </c>
      <c r="V49" s="237"/>
      <c r="W49" s="237"/>
      <c r="X49" s="233">
        <f t="shared" si="2"/>
        <v>0</v>
      </c>
    </row>
    <row r="50" spans="2:24" ht="22.5" customHeight="1">
      <c r="B50" s="58">
        <v>43</v>
      </c>
      <c r="C50" s="124" t="s">
        <v>298</v>
      </c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29">
        <f t="shared" si="0"/>
        <v>0</v>
      </c>
      <c r="Q50" s="230"/>
      <c r="R50" s="230"/>
      <c r="S50" s="230"/>
      <c r="T50" s="235"/>
      <c r="U50" s="232">
        <f t="shared" si="1"/>
        <v>0</v>
      </c>
      <c r="V50" s="237"/>
      <c r="W50" s="237"/>
      <c r="X50" s="233">
        <f t="shared" si="2"/>
        <v>0</v>
      </c>
    </row>
    <row r="51" spans="2:24" ht="22.5" customHeight="1">
      <c r="B51" s="58">
        <v>44</v>
      </c>
      <c r="C51" s="60" t="s">
        <v>217</v>
      </c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29">
        <f t="shared" si="0"/>
        <v>0</v>
      </c>
      <c r="Q51" s="230"/>
      <c r="R51" s="230"/>
      <c r="S51" s="230"/>
      <c r="T51" s="235"/>
      <c r="U51" s="232">
        <f t="shared" si="1"/>
        <v>0</v>
      </c>
      <c r="V51" s="237"/>
      <c r="W51" s="237"/>
      <c r="X51" s="233">
        <f t="shared" si="2"/>
        <v>0</v>
      </c>
    </row>
    <row r="52" spans="2:24" ht="22.5" customHeight="1" thickBot="1">
      <c r="B52" s="426" t="s">
        <v>1</v>
      </c>
      <c r="C52" s="427"/>
      <c r="D52" s="238">
        <f>SUM(D8:D51)</f>
        <v>0</v>
      </c>
      <c r="E52" s="238">
        <f t="shared" ref="E52:M52" si="3">SUM(E8:E51)</f>
        <v>0</v>
      </c>
      <c r="F52" s="238">
        <f t="shared" si="3"/>
        <v>0</v>
      </c>
      <c r="G52" s="238">
        <f t="shared" si="3"/>
        <v>0</v>
      </c>
      <c r="H52" s="238">
        <f t="shared" si="3"/>
        <v>0</v>
      </c>
      <c r="I52" s="238">
        <f t="shared" si="3"/>
        <v>0</v>
      </c>
      <c r="J52" s="238">
        <f t="shared" si="3"/>
        <v>0</v>
      </c>
      <c r="K52" s="238">
        <f t="shared" si="3"/>
        <v>0</v>
      </c>
      <c r="L52" s="238">
        <f t="shared" si="3"/>
        <v>0</v>
      </c>
      <c r="M52" s="238">
        <f t="shared" si="3"/>
        <v>0</v>
      </c>
      <c r="N52" s="238">
        <f t="shared" ref="N52:X52" si="4">SUM(N8:N51)</f>
        <v>0</v>
      </c>
      <c r="O52" s="238">
        <f t="shared" si="4"/>
        <v>0</v>
      </c>
      <c r="P52" s="239">
        <f t="shared" si="4"/>
        <v>0</v>
      </c>
      <c r="Q52" s="239">
        <f t="shared" si="4"/>
        <v>0</v>
      </c>
      <c r="R52" s="239">
        <f t="shared" si="4"/>
        <v>0</v>
      </c>
      <c r="S52" s="239">
        <f t="shared" si="4"/>
        <v>0</v>
      </c>
      <c r="T52" s="238">
        <f t="shared" si="4"/>
        <v>0</v>
      </c>
      <c r="U52" s="239">
        <f t="shared" si="4"/>
        <v>0</v>
      </c>
      <c r="V52" s="239">
        <f t="shared" si="4"/>
        <v>0</v>
      </c>
      <c r="W52" s="239">
        <f t="shared" si="4"/>
        <v>0</v>
      </c>
      <c r="X52" s="239">
        <f t="shared" si="4"/>
        <v>0</v>
      </c>
    </row>
    <row r="53" spans="2:24" ht="36" customHeight="1" thickTop="1" thickBot="1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X53" s="32"/>
    </row>
    <row r="54" spans="2:24" ht="63" customHeight="1" thickTop="1">
      <c r="B54" s="352" t="s">
        <v>177</v>
      </c>
      <c r="C54" s="353"/>
      <c r="D54" s="441" t="s">
        <v>247</v>
      </c>
      <c r="E54" s="441"/>
      <c r="F54" s="441"/>
      <c r="G54" s="441"/>
      <c r="H54" s="441" t="s">
        <v>172</v>
      </c>
      <c r="I54" s="441"/>
      <c r="J54" s="441"/>
      <c r="K54" s="441"/>
      <c r="L54" s="441"/>
      <c r="M54" s="356" t="s">
        <v>173</v>
      </c>
      <c r="N54" s="357"/>
      <c r="O54" s="357"/>
      <c r="P54" s="358"/>
      <c r="Q54" s="356" t="s">
        <v>309</v>
      </c>
      <c r="R54" s="357"/>
      <c r="S54" s="357"/>
      <c r="T54" s="357"/>
      <c r="U54" s="357"/>
      <c r="V54" s="357"/>
      <c r="W54" s="357"/>
      <c r="X54" s="392"/>
    </row>
    <row r="55" spans="2:24" ht="36" customHeight="1" thickBot="1">
      <c r="B55" s="354" t="s">
        <v>116</v>
      </c>
      <c r="C55" s="355"/>
      <c r="D55" s="441" t="s">
        <v>116</v>
      </c>
      <c r="E55" s="441"/>
      <c r="F55" s="441"/>
      <c r="G55" s="441"/>
      <c r="H55" s="441" t="s">
        <v>141</v>
      </c>
      <c r="I55" s="441"/>
      <c r="J55" s="441"/>
      <c r="K55" s="441"/>
      <c r="L55" s="441"/>
      <c r="M55" s="359" t="s">
        <v>141</v>
      </c>
      <c r="N55" s="360"/>
      <c r="O55" s="360"/>
      <c r="P55" s="361"/>
      <c r="Q55" s="359" t="s">
        <v>116</v>
      </c>
      <c r="R55" s="360"/>
      <c r="S55" s="360"/>
      <c r="T55" s="360"/>
      <c r="U55" s="360"/>
      <c r="V55" s="360"/>
      <c r="W55" s="360"/>
      <c r="X55" s="393"/>
    </row>
    <row r="56" spans="2:24" ht="36" customHeight="1" thickTop="1">
      <c r="B56" s="37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2:24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</sheetData>
  <sheetProtection password="CC7B" sheet="1" objects="1" scenarios="1"/>
  <mergeCells count="23">
    <mergeCell ref="M54:P54"/>
    <mergeCell ref="M55:P55"/>
    <mergeCell ref="Q54:X54"/>
    <mergeCell ref="Q55:X55"/>
    <mergeCell ref="B54:C54"/>
    <mergeCell ref="B55:C55"/>
    <mergeCell ref="D54:G54"/>
    <mergeCell ref="D55:G55"/>
    <mergeCell ref="H54:L54"/>
    <mergeCell ref="H55:L55"/>
    <mergeCell ref="B2:C3"/>
    <mergeCell ref="C6:C7"/>
    <mergeCell ref="B6:B7"/>
    <mergeCell ref="B52:C52"/>
    <mergeCell ref="D2:X3"/>
    <mergeCell ref="D4:X4"/>
    <mergeCell ref="Q6:U6"/>
    <mergeCell ref="X6:X7"/>
    <mergeCell ref="W6:W7"/>
    <mergeCell ref="V6:V7"/>
    <mergeCell ref="B4:C4"/>
    <mergeCell ref="N5:X5"/>
    <mergeCell ref="D6:P6"/>
  </mergeCells>
  <phoneticPr fontId="6" type="noConversion"/>
  <printOptions horizontalCentered="1"/>
  <pageMargins left="0" right="0" top="0.74803149606299213" bottom="0" header="0" footer="0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J21"/>
  <sheetViews>
    <sheetView rightToLeft="1" view="pageBreakPreview" zoomScale="60" zoomScaleNormal="100" workbookViewId="0">
      <selection activeCell="C14" sqref="C14"/>
    </sheetView>
  </sheetViews>
  <sheetFormatPr defaultColWidth="9" defaultRowHeight="12.75"/>
  <cols>
    <col min="1" max="1" width="6.25" style="21" customWidth="1"/>
    <col min="2" max="2" width="15" style="21" customWidth="1"/>
    <col min="3" max="3" width="18.125" style="21" customWidth="1"/>
    <col min="4" max="4" width="17.5" style="21" customWidth="1"/>
    <col min="5" max="5" width="11" style="21" customWidth="1"/>
    <col min="6" max="6" width="16.75" style="21" customWidth="1"/>
    <col min="7" max="7" width="14.5" style="21" customWidth="1"/>
    <col min="8" max="8" width="9" style="21"/>
    <col min="9" max="9" width="10.25" style="21" customWidth="1"/>
    <col min="10" max="10" width="11.625" style="21" customWidth="1"/>
    <col min="11" max="16384" width="9" style="21"/>
  </cols>
  <sheetData>
    <row r="5" spans="2:10" ht="13.5" thickBot="1"/>
    <row r="6" spans="2:10" ht="51.75" customHeight="1" thickTop="1">
      <c r="B6" s="457" t="s">
        <v>145</v>
      </c>
      <c r="C6" s="458"/>
      <c r="D6" s="458"/>
      <c r="E6" s="455" t="s">
        <v>251</v>
      </c>
      <c r="F6" s="455"/>
      <c r="G6" s="455"/>
      <c r="H6" s="455"/>
      <c r="I6" s="455"/>
      <c r="J6" s="456"/>
    </row>
    <row r="7" spans="2:10" ht="33" customHeight="1" thickBot="1">
      <c r="B7" s="446" t="s">
        <v>323</v>
      </c>
      <c r="C7" s="447"/>
      <c r="D7" s="447"/>
      <c r="E7" s="465" t="s">
        <v>252</v>
      </c>
      <c r="F7" s="465"/>
      <c r="G7" s="465"/>
      <c r="H7" s="465"/>
      <c r="I7" s="465"/>
      <c r="J7" s="466"/>
    </row>
    <row r="8" spans="2:10" ht="39" customHeight="1" thickTop="1" thickBot="1">
      <c r="B8" s="467" t="s">
        <v>162</v>
      </c>
      <c r="C8" s="468"/>
      <c r="D8" s="468"/>
      <c r="E8" s="468"/>
      <c r="F8" s="468"/>
      <c r="G8" s="468"/>
      <c r="H8" s="468"/>
      <c r="I8" s="468"/>
      <c r="J8" s="469"/>
    </row>
    <row r="9" spans="2:10" ht="13.5" thickBot="1">
      <c r="B9" s="62"/>
      <c r="C9" s="33"/>
      <c r="D9" s="33"/>
      <c r="E9" s="33"/>
      <c r="F9" s="33"/>
      <c r="G9" s="33"/>
      <c r="H9" s="262" t="s">
        <v>0</v>
      </c>
      <c r="I9" s="262"/>
      <c r="J9" s="452"/>
    </row>
    <row r="10" spans="2:10" ht="22.5" customHeight="1" thickTop="1">
      <c r="B10" s="463" t="s">
        <v>155</v>
      </c>
      <c r="C10" s="459" t="s">
        <v>163</v>
      </c>
      <c r="D10" s="459"/>
      <c r="E10" s="459" t="s">
        <v>9</v>
      </c>
      <c r="F10" s="459" t="s">
        <v>164</v>
      </c>
      <c r="G10" s="459" t="s">
        <v>31</v>
      </c>
      <c r="H10" s="459"/>
      <c r="I10" s="459"/>
      <c r="J10" s="461"/>
    </row>
    <row r="11" spans="2:10">
      <c r="B11" s="464"/>
      <c r="C11" s="460"/>
      <c r="D11" s="460"/>
      <c r="E11" s="460"/>
      <c r="F11" s="460"/>
      <c r="G11" s="63" t="s">
        <v>2</v>
      </c>
      <c r="H11" s="63" t="s">
        <v>32</v>
      </c>
      <c r="I11" s="64" t="s">
        <v>33</v>
      </c>
      <c r="J11" s="65" t="s">
        <v>1</v>
      </c>
    </row>
    <row r="12" spans="2:10">
      <c r="B12" s="66">
        <v>1</v>
      </c>
      <c r="C12" s="462" t="s">
        <v>253</v>
      </c>
      <c r="D12" s="462"/>
      <c r="E12" s="67"/>
      <c r="F12" s="67"/>
      <c r="G12" s="67"/>
      <c r="H12" s="67"/>
      <c r="I12" s="68"/>
      <c r="J12" s="72">
        <f>SUM(G12:I12)</f>
        <v>0</v>
      </c>
    </row>
    <row r="13" spans="2:10">
      <c r="B13" s="66">
        <v>2</v>
      </c>
      <c r="C13" s="462" t="s">
        <v>254</v>
      </c>
      <c r="D13" s="462"/>
      <c r="E13" s="67"/>
      <c r="F13" s="67"/>
      <c r="G13" s="67"/>
      <c r="H13" s="67"/>
      <c r="I13" s="68"/>
      <c r="J13" s="72">
        <f>SUM(G13:I13)</f>
        <v>0</v>
      </c>
    </row>
    <row r="14" spans="2:10">
      <c r="B14" s="66">
        <v>3</v>
      </c>
      <c r="C14" s="151" t="s">
        <v>255</v>
      </c>
      <c r="D14" s="151"/>
      <c r="E14" s="117"/>
      <c r="F14" s="117"/>
      <c r="G14" s="117"/>
      <c r="H14" s="117"/>
      <c r="I14" s="68"/>
      <c r="J14" s="72">
        <f>SUM(G14:I14)</f>
        <v>0</v>
      </c>
    </row>
    <row r="15" spans="2:10">
      <c r="B15" s="66">
        <v>4</v>
      </c>
      <c r="C15" s="462" t="s">
        <v>256</v>
      </c>
      <c r="D15" s="462"/>
      <c r="E15" s="67"/>
      <c r="F15" s="67"/>
      <c r="G15" s="67"/>
      <c r="H15" s="67"/>
      <c r="I15" s="68"/>
      <c r="J15" s="72">
        <f>SUM(G15:I15)</f>
        <v>0</v>
      </c>
    </row>
    <row r="16" spans="2:10" ht="13.5" thickBot="1">
      <c r="B16" s="470" t="s">
        <v>1</v>
      </c>
      <c r="C16" s="471"/>
      <c r="D16" s="471"/>
      <c r="E16" s="471"/>
      <c r="F16" s="471"/>
      <c r="G16" s="74">
        <f>SUM(G12:G15)</f>
        <v>0</v>
      </c>
      <c r="H16" s="74">
        <f>SUM(H12:H15)</f>
        <v>0</v>
      </c>
      <c r="I16" s="74">
        <f>SUM(I12:I15)</f>
        <v>0</v>
      </c>
      <c r="J16" s="73">
        <f>SUM(J12:J15)</f>
        <v>0</v>
      </c>
    </row>
    <row r="17" spans="1:10" s="49" customFormat="1" ht="13.5" thickTop="1">
      <c r="B17" s="69"/>
      <c r="C17" s="69"/>
      <c r="D17" s="69"/>
      <c r="E17" s="69"/>
      <c r="F17" s="69"/>
      <c r="G17" s="70"/>
      <c r="H17" s="70"/>
      <c r="I17" s="70"/>
      <c r="J17" s="71"/>
    </row>
    <row r="18" spans="1:10" ht="13.5" thickBot="1">
      <c r="B18" s="262"/>
      <c r="C18" s="262"/>
      <c r="D18" s="262"/>
      <c r="E18" s="262"/>
      <c r="F18" s="262"/>
      <c r="G18" s="262"/>
      <c r="H18" s="262"/>
      <c r="I18" s="262"/>
      <c r="J18" s="262"/>
    </row>
    <row r="19" spans="1:10" ht="31.5" customHeight="1">
      <c r="A19" s="149"/>
      <c r="B19" s="453" t="s">
        <v>177</v>
      </c>
      <c r="C19" s="449"/>
      <c r="D19" s="448" t="s">
        <v>226</v>
      </c>
      <c r="E19" s="449"/>
      <c r="F19" s="442" t="s">
        <v>172</v>
      </c>
      <c r="G19" s="442"/>
      <c r="H19" s="150" t="s">
        <v>173</v>
      </c>
      <c r="I19" s="442" t="s">
        <v>227</v>
      </c>
      <c r="J19" s="443"/>
    </row>
    <row r="20" spans="1:10" ht="27.75" customHeight="1" thickBot="1">
      <c r="A20" s="149"/>
      <c r="B20" s="451" t="s">
        <v>116</v>
      </c>
      <c r="C20" s="454"/>
      <c r="D20" s="450" t="s">
        <v>116</v>
      </c>
      <c r="E20" s="451"/>
      <c r="F20" s="444" t="s">
        <v>116</v>
      </c>
      <c r="G20" s="444"/>
      <c r="H20" s="147" t="s">
        <v>141</v>
      </c>
      <c r="I20" s="444" t="s">
        <v>116</v>
      </c>
      <c r="J20" s="445"/>
    </row>
    <row r="21" spans="1:10">
      <c r="B21" s="148"/>
      <c r="C21" s="148"/>
      <c r="D21" s="148"/>
      <c r="E21" s="148"/>
    </row>
  </sheetData>
  <sheetProtection password="CC7B" sheet="1" objects="1" scenarios="1"/>
  <mergeCells count="25">
    <mergeCell ref="E6:J6"/>
    <mergeCell ref="B6:D6"/>
    <mergeCell ref="B18:D18"/>
    <mergeCell ref="E18:J18"/>
    <mergeCell ref="F10:F11"/>
    <mergeCell ref="G10:J10"/>
    <mergeCell ref="C12:D12"/>
    <mergeCell ref="C13:D13"/>
    <mergeCell ref="B10:B11"/>
    <mergeCell ref="E10:E11"/>
    <mergeCell ref="C10:D11"/>
    <mergeCell ref="E7:J7"/>
    <mergeCell ref="B8:J8"/>
    <mergeCell ref="B16:F16"/>
    <mergeCell ref="C15:D15"/>
    <mergeCell ref="I19:J19"/>
    <mergeCell ref="I20:J20"/>
    <mergeCell ref="B7:D7"/>
    <mergeCell ref="D19:E19"/>
    <mergeCell ref="D20:E20"/>
    <mergeCell ref="H9:J9"/>
    <mergeCell ref="B19:C19"/>
    <mergeCell ref="B20:C20"/>
    <mergeCell ref="F19:G19"/>
    <mergeCell ref="F20:G20"/>
  </mergeCells>
  <pageMargins left="0" right="0" top="0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rightToLeft="1" tabSelected="1" view="pageBreakPreview" zoomScaleNormal="100" zoomScaleSheetLayoutView="100" workbookViewId="0">
      <selection activeCell="G21" sqref="G21"/>
    </sheetView>
  </sheetViews>
  <sheetFormatPr defaultColWidth="9" defaultRowHeight="13.5" customHeight="1"/>
  <cols>
    <col min="1" max="1" width="26.75" style="75" bestFit="1" customWidth="1"/>
    <col min="2" max="2" width="69.25" style="75" customWidth="1"/>
    <col min="3" max="3" width="9.5" style="75" customWidth="1"/>
    <col min="4" max="4" width="16.25" style="75" customWidth="1"/>
    <col min="5" max="7" width="9" style="75"/>
    <col min="8" max="8" width="7.5" style="75" bestFit="1" customWidth="1"/>
    <col min="9" max="9" width="9" style="75"/>
    <col min="10" max="10" width="9.125" style="75" bestFit="1" customWidth="1"/>
    <col min="11" max="16384" width="9" style="75"/>
  </cols>
  <sheetData>
    <row r="1" spans="1:10" s="21" customFormat="1" ht="13.5" customHeight="1" thickTop="1">
      <c r="A1" s="488" t="s">
        <v>145</v>
      </c>
      <c r="B1" s="489"/>
      <c r="C1" s="490"/>
      <c r="D1" s="455" t="s">
        <v>257</v>
      </c>
      <c r="E1" s="455"/>
      <c r="F1" s="455"/>
      <c r="G1" s="455"/>
      <c r="H1" s="455"/>
      <c r="I1" s="455"/>
      <c r="J1" s="456"/>
    </row>
    <row r="2" spans="1:10" s="21" customFormat="1" ht="26.25" customHeight="1">
      <c r="A2" s="491"/>
      <c r="B2" s="492"/>
      <c r="C2" s="493"/>
      <c r="D2" s="486"/>
      <c r="E2" s="486"/>
      <c r="F2" s="486"/>
      <c r="G2" s="486"/>
      <c r="H2" s="486"/>
      <c r="I2" s="486"/>
      <c r="J2" s="487"/>
    </row>
    <row r="3" spans="1:10" s="21" customFormat="1" ht="36.75" customHeight="1">
      <c r="A3" s="496" t="s">
        <v>323</v>
      </c>
      <c r="B3" s="486"/>
      <c r="C3" s="486"/>
      <c r="D3" s="486" t="s">
        <v>258</v>
      </c>
      <c r="E3" s="486"/>
      <c r="F3" s="486"/>
      <c r="G3" s="486"/>
      <c r="H3" s="486"/>
      <c r="I3" s="486"/>
      <c r="J3" s="487"/>
    </row>
    <row r="4" spans="1:10" s="21" customFormat="1" ht="24" customHeight="1" thickBot="1">
      <c r="A4" s="474" t="s">
        <v>146</v>
      </c>
      <c r="B4" s="475"/>
      <c r="C4" s="475"/>
      <c r="D4" s="475"/>
      <c r="E4" s="475"/>
      <c r="F4" s="475"/>
      <c r="G4" s="475"/>
      <c r="H4" s="475"/>
      <c r="I4" s="475"/>
      <c r="J4" s="476"/>
    </row>
    <row r="5" spans="1:10" ht="13.5" customHeight="1" thickTop="1" thickBot="1"/>
    <row r="6" spans="1:10" s="76" customFormat="1" ht="13.5" customHeight="1" thickTop="1">
      <c r="A6" s="481" t="s">
        <v>201</v>
      </c>
      <c r="B6" s="483" t="s">
        <v>202</v>
      </c>
      <c r="C6" s="483" t="s">
        <v>203</v>
      </c>
      <c r="D6" s="483" t="s">
        <v>204</v>
      </c>
      <c r="E6" s="483"/>
      <c r="F6" s="483" t="s">
        <v>306</v>
      </c>
      <c r="G6" s="483"/>
      <c r="H6" s="483"/>
      <c r="I6" s="483"/>
      <c r="J6" s="494" t="s">
        <v>205</v>
      </c>
    </row>
    <row r="7" spans="1:10" ht="39.75" customHeight="1">
      <c r="A7" s="482"/>
      <c r="B7" s="484"/>
      <c r="C7" s="484"/>
      <c r="D7" s="77" t="s">
        <v>206</v>
      </c>
      <c r="E7" s="77" t="s">
        <v>207</v>
      </c>
      <c r="F7" s="77" t="s">
        <v>208</v>
      </c>
      <c r="G7" s="77" t="s">
        <v>209</v>
      </c>
      <c r="H7" s="77" t="s">
        <v>120</v>
      </c>
      <c r="I7" s="77" t="s">
        <v>3</v>
      </c>
      <c r="J7" s="495"/>
    </row>
    <row r="8" spans="1:10" ht="13.5" customHeight="1">
      <c r="A8" s="110">
        <v>1601005000</v>
      </c>
      <c r="B8" s="111" t="s">
        <v>228</v>
      </c>
      <c r="C8" s="78"/>
      <c r="D8" s="79" t="s">
        <v>310</v>
      </c>
      <c r="E8" s="80"/>
      <c r="F8" s="240"/>
      <c r="G8" s="240"/>
      <c r="H8" s="240"/>
      <c r="I8" s="240">
        <f>SUM(F8:H8)</f>
        <v>0</v>
      </c>
      <c r="J8" s="241" t="e">
        <f>I8/E8</f>
        <v>#DIV/0!</v>
      </c>
    </row>
    <row r="9" spans="1:10" ht="13.5" customHeight="1">
      <c r="A9" s="110">
        <v>1601015000</v>
      </c>
      <c r="B9" s="111" t="s">
        <v>229</v>
      </c>
      <c r="C9" s="78"/>
      <c r="D9" s="79" t="s">
        <v>311</v>
      </c>
      <c r="E9" s="80"/>
      <c r="F9" s="240"/>
      <c r="G9" s="240"/>
      <c r="H9" s="240"/>
      <c r="I9" s="240">
        <f t="shared" ref="I9:I20" si="0">SUM(F9:H9)</f>
        <v>0</v>
      </c>
      <c r="J9" s="241" t="e">
        <f t="shared" ref="J9:J21" si="1">I9/E9</f>
        <v>#DIV/0!</v>
      </c>
    </row>
    <row r="10" spans="1:10" ht="13.5" customHeight="1">
      <c r="A10" s="110">
        <v>1602001000</v>
      </c>
      <c r="B10" s="111" t="s">
        <v>230</v>
      </c>
      <c r="C10" s="78"/>
      <c r="D10" s="79" t="s">
        <v>312</v>
      </c>
      <c r="E10" s="80"/>
      <c r="F10" s="240"/>
      <c r="G10" s="240"/>
      <c r="H10" s="240"/>
      <c r="I10" s="240">
        <f t="shared" si="0"/>
        <v>0</v>
      </c>
      <c r="J10" s="241" t="e">
        <f t="shared" si="1"/>
        <v>#DIV/0!</v>
      </c>
    </row>
    <row r="11" spans="1:10" ht="13.5" customHeight="1">
      <c r="A11" s="110">
        <v>1602002000</v>
      </c>
      <c r="B11" s="111" t="s">
        <v>231</v>
      </c>
      <c r="C11" s="78"/>
      <c r="D11" s="79" t="s">
        <v>313</v>
      </c>
      <c r="E11" s="80"/>
      <c r="F11" s="240"/>
      <c r="G11" s="240"/>
      <c r="H11" s="240"/>
      <c r="I11" s="240">
        <f t="shared" si="0"/>
        <v>0</v>
      </c>
      <c r="J11" s="241" t="e">
        <f t="shared" si="1"/>
        <v>#DIV/0!</v>
      </c>
    </row>
    <row r="12" spans="1:10" ht="13.5" customHeight="1">
      <c r="A12" s="110">
        <v>1602030000</v>
      </c>
      <c r="B12" s="111" t="s">
        <v>232</v>
      </c>
      <c r="C12" s="78"/>
      <c r="D12" s="79" t="s">
        <v>314</v>
      </c>
      <c r="E12" s="80"/>
      <c r="F12" s="240"/>
      <c r="G12" s="240"/>
      <c r="H12" s="240"/>
      <c r="I12" s="240">
        <f t="shared" si="0"/>
        <v>0</v>
      </c>
      <c r="J12" s="241" t="e">
        <f t="shared" si="1"/>
        <v>#DIV/0!</v>
      </c>
    </row>
    <row r="13" spans="1:10" ht="13.5" customHeight="1">
      <c r="A13" s="110">
        <v>1602036000</v>
      </c>
      <c r="B13" s="111" t="s">
        <v>233</v>
      </c>
      <c r="C13" s="78"/>
      <c r="D13" s="79" t="s">
        <v>311</v>
      </c>
      <c r="E13" s="80"/>
      <c r="F13" s="240"/>
      <c r="G13" s="240"/>
      <c r="H13" s="240"/>
      <c r="I13" s="240">
        <f t="shared" si="0"/>
        <v>0</v>
      </c>
      <c r="J13" s="241" t="e">
        <f t="shared" si="1"/>
        <v>#DIV/0!</v>
      </c>
    </row>
    <row r="14" spans="1:10" ht="13.5" customHeight="1">
      <c r="A14" s="112">
        <v>1602037000</v>
      </c>
      <c r="B14" s="111" t="s">
        <v>234</v>
      </c>
      <c r="C14" s="78"/>
      <c r="D14" s="79" t="s">
        <v>315</v>
      </c>
      <c r="E14" s="80"/>
      <c r="F14" s="240"/>
      <c r="G14" s="240"/>
      <c r="H14" s="240"/>
      <c r="I14" s="240">
        <f t="shared" si="0"/>
        <v>0</v>
      </c>
      <c r="J14" s="241" t="e">
        <f t="shared" si="1"/>
        <v>#DIV/0!</v>
      </c>
    </row>
    <row r="15" spans="1:10" ht="13.5" customHeight="1">
      <c r="A15" s="112">
        <v>1603009000</v>
      </c>
      <c r="B15" s="111" t="s">
        <v>235</v>
      </c>
      <c r="C15" s="78"/>
      <c r="D15" s="79" t="s">
        <v>316</v>
      </c>
      <c r="E15" s="80"/>
      <c r="F15" s="240"/>
      <c r="G15" s="240"/>
      <c r="H15" s="240"/>
      <c r="I15" s="240">
        <f t="shared" si="0"/>
        <v>0</v>
      </c>
      <c r="J15" s="241" t="e">
        <f t="shared" si="1"/>
        <v>#DIV/0!</v>
      </c>
    </row>
    <row r="16" spans="1:10" ht="13.5" customHeight="1">
      <c r="A16" s="112">
        <v>1803001000</v>
      </c>
      <c r="B16" s="111" t="s">
        <v>236</v>
      </c>
      <c r="C16" s="78"/>
      <c r="D16" s="79" t="s">
        <v>317</v>
      </c>
      <c r="E16" s="80"/>
      <c r="F16" s="240"/>
      <c r="G16" s="240"/>
      <c r="H16" s="240"/>
      <c r="I16" s="240">
        <f t="shared" si="0"/>
        <v>0</v>
      </c>
      <c r="J16" s="241" t="e">
        <f t="shared" si="1"/>
        <v>#DIV/0!</v>
      </c>
    </row>
    <row r="17" spans="1:10" ht="13.5" customHeight="1">
      <c r="A17" s="112">
        <v>1803002000</v>
      </c>
      <c r="B17" s="111" t="s">
        <v>237</v>
      </c>
      <c r="C17" s="78"/>
      <c r="D17" s="79" t="s">
        <v>317</v>
      </c>
      <c r="E17" s="80"/>
      <c r="F17" s="240"/>
      <c r="G17" s="240"/>
      <c r="H17" s="240"/>
      <c r="I17" s="240">
        <f t="shared" si="0"/>
        <v>0</v>
      </c>
      <c r="J17" s="241" t="e">
        <f t="shared" si="1"/>
        <v>#DIV/0!</v>
      </c>
    </row>
    <row r="18" spans="1:10" ht="13.5" customHeight="1">
      <c r="A18" s="112">
        <v>1804003000</v>
      </c>
      <c r="B18" s="111" t="s">
        <v>238</v>
      </c>
      <c r="C18" s="78"/>
      <c r="D18" s="79" t="s">
        <v>316</v>
      </c>
      <c r="E18" s="80"/>
      <c r="F18" s="240"/>
      <c r="G18" s="240"/>
      <c r="H18" s="240"/>
      <c r="I18" s="240">
        <f t="shared" si="0"/>
        <v>0</v>
      </c>
      <c r="J18" s="241" t="e">
        <f t="shared" si="1"/>
        <v>#DIV/0!</v>
      </c>
    </row>
    <row r="19" spans="1:10" ht="13.5" customHeight="1">
      <c r="A19" s="112">
        <v>1805003000</v>
      </c>
      <c r="B19" s="111" t="s">
        <v>239</v>
      </c>
      <c r="C19" s="78"/>
      <c r="D19" s="79" t="s">
        <v>318</v>
      </c>
      <c r="E19" s="80"/>
      <c r="F19" s="240"/>
      <c r="G19" s="240"/>
      <c r="H19" s="240"/>
      <c r="I19" s="240">
        <f t="shared" si="0"/>
        <v>0</v>
      </c>
      <c r="J19" s="241" t="e">
        <f t="shared" si="1"/>
        <v>#DIV/0!</v>
      </c>
    </row>
    <row r="20" spans="1:10" ht="13.5" customHeight="1">
      <c r="A20" s="112">
        <v>1805074000</v>
      </c>
      <c r="B20" s="111" t="s">
        <v>240</v>
      </c>
      <c r="C20" s="78"/>
      <c r="D20" s="79" t="s">
        <v>319</v>
      </c>
      <c r="E20" s="80"/>
      <c r="F20" s="240"/>
      <c r="G20" s="240"/>
      <c r="H20" s="240"/>
      <c r="I20" s="240">
        <f t="shared" si="0"/>
        <v>0</v>
      </c>
      <c r="J20" s="241" t="e">
        <f t="shared" si="1"/>
        <v>#DIV/0!</v>
      </c>
    </row>
    <row r="21" spans="1:10" ht="26.25" customHeight="1">
      <c r="A21" s="477" t="s">
        <v>1</v>
      </c>
      <c r="B21" s="478"/>
      <c r="C21" s="81"/>
      <c r="D21" s="81"/>
      <c r="E21" s="242">
        <f>SUM(E8:E20)</f>
        <v>0</v>
      </c>
      <c r="F21" s="242">
        <f>SUM(F8:F20)</f>
        <v>0</v>
      </c>
      <c r="G21" s="242">
        <f>SUM(G8:G20)</f>
        <v>0</v>
      </c>
      <c r="H21" s="242">
        <f>SUM(H8:H20)</f>
        <v>0</v>
      </c>
      <c r="I21" s="242">
        <f>SUM(I8:I20)</f>
        <v>0</v>
      </c>
      <c r="J21" s="241" t="e">
        <f t="shared" si="1"/>
        <v>#DIV/0!</v>
      </c>
    </row>
    <row r="22" spans="1:10" ht="13.5" customHeight="1" thickBot="1">
      <c r="A22" s="479" t="s">
        <v>117</v>
      </c>
      <c r="B22" s="480"/>
      <c r="C22" s="480"/>
      <c r="D22" s="480"/>
      <c r="E22" s="480"/>
      <c r="F22" s="84"/>
      <c r="G22" s="84"/>
      <c r="H22" s="84"/>
      <c r="I22" s="82"/>
      <c r="J22" s="83"/>
    </row>
    <row r="23" spans="1:10" ht="13.5" customHeight="1" thickTop="1" thickBot="1"/>
    <row r="24" spans="1:10" ht="13.5" customHeight="1" thickTop="1">
      <c r="A24" s="30" t="s">
        <v>177</v>
      </c>
      <c r="B24" s="30" t="s">
        <v>260</v>
      </c>
      <c r="C24" s="472" t="s">
        <v>172</v>
      </c>
      <c r="D24" s="392"/>
      <c r="E24" s="472" t="s">
        <v>261</v>
      </c>
      <c r="F24" s="392"/>
      <c r="G24" s="472" t="s">
        <v>227</v>
      </c>
      <c r="H24" s="357"/>
      <c r="I24" s="357"/>
      <c r="J24" s="392"/>
    </row>
    <row r="25" spans="1:10" ht="13.5" customHeight="1" thickBot="1">
      <c r="A25" s="31" t="s">
        <v>116</v>
      </c>
      <c r="B25" s="31" t="s">
        <v>116</v>
      </c>
      <c r="C25" s="473" t="s">
        <v>116</v>
      </c>
      <c r="D25" s="393"/>
      <c r="E25" s="473" t="s">
        <v>116</v>
      </c>
      <c r="F25" s="393"/>
      <c r="G25" s="473" t="s">
        <v>116</v>
      </c>
      <c r="H25" s="360"/>
      <c r="I25" s="360"/>
      <c r="J25" s="393"/>
    </row>
    <row r="26" spans="1:10" ht="13.5" customHeight="1" thickTop="1">
      <c r="C26" s="485"/>
      <c r="D26" s="485"/>
      <c r="E26" s="485"/>
      <c r="F26" s="485"/>
      <c r="G26" s="485"/>
      <c r="H26" s="485"/>
      <c r="I26" s="485"/>
      <c r="J26" s="485"/>
    </row>
    <row r="27" spans="1:10" ht="13.5" customHeight="1">
      <c r="C27" s="485"/>
      <c r="D27" s="485"/>
      <c r="E27" s="485"/>
      <c r="F27" s="485"/>
      <c r="G27" s="485"/>
      <c r="H27" s="485"/>
      <c r="I27" s="485"/>
      <c r="J27" s="485"/>
    </row>
    <row r="28" spans="1:10" ht="13.5" customHeight="1">
      <c r="C28" s="485"/>
      <c r="D28" s="485"/>
      <c r="E28" s="485"/>
      <c r="F28" s="485"/>
      <c r="G28" s="485"/>
      <c r="H28" s="485"/>
      <c r="I28" s="485"/>
      <c r="J28" s="485"/>
    </row>
    <row r="29" spans="1:10" ht="13.5" customHeight="1">
      <c r="C29" s="485"/>
      <c r="D29" s="485"/>
      <c r="E29" s="485"/>
      <c r="F29" s="485"/>
      <c r="G29" s="485"/>
      <c r="H29" s="485"/>
      <c r="I29" s="485"/>
      <c r="J29" s="485"/>
    </row>
    <row r="30" spans="1:10" ht="13.5" customHeight="1">
      <c r="C30" s="485"/>
      <c r="D30" s="485"/>
      <c r="E30" s="485"/>
      <c r="F30" s="485"/>
      <c r="G30" s="485"/>
      <c r="H30" s="485"/>
      <c r="I30" s="485"/>
      <c r="J30" s="485"/>
    </row>
    <row r="31" spans="1:10" ht="13.5" customHeight="1">
      <c r="C31" s="485"/>
      <c r="D31" s="485"/>
      <c r="E31" s="485"/>
      <c r="F31" s="485"/>
      <c r="G31" s="485"/>
      <c r="H31" s="485"/>
      <c r="I31" s="485"/>
      <c r="J31" s="485"/>
    </row>
    <row r="32" spans="1:10" ht="13.5" customHeight="1">
      <c r="C32" s="485"/>
      <c r="D32" s="485"/>
      <c r="E32" s="485"/>
      <c r="F32" s="485"/>
      <c r="G32" s="485"/>
      <c r="H32" s="485"/>
      <c r="I32" s="485"/>
      <c r="J32" s="485"/>
    </row>
    <row r="33" spans="3:10" ht="13.5" customHeight="1">
      <c r="C33" s="485"/>
      <c r="D33" s="485"/>
      <c r="E33" s="485"/>
      <c r="F33" s="485"/>
      <c r="G33" s="485"/>
      <c r="H33" s="485"/>
      <c r="I33" s="485"/>
      <c r="J33" s="485"/>
    </row>
    <row r="34" spans="3:10" ht="13.5" customHeight="1">
      <c r="C34" s="485"/>
      <c r="D34" s="485"/>
      <c r="E34" s="485"/>
      <c r="F34" s="485"/>
      <c r="G34" s="485"/>
      <c r="H34" s="485"/>
      <c r="I34" s="485"/>
      <c r="J34" s="485"/>
    </row>
    <row r="35" spans="3:10" ht="13.5" customHeight="1">
      <c r="C35" s="485"/>
      <c r="D35" s="485"/>
      <c r="E35" s="485"/>
      <c r="F35" s="485"/>
      <c r="G35" s="485"/>
      <c r="H35" s="485"/>
      <c r="I35" s="485"/>
      <c r="J35" s="485"/>
    </row>
    <row r="36" spans="3:10" ht="13.5" customHeight="1">
      <c r="C36" s="485"/>
      <c r="D36" s="485"/>
      <c r="E36" s="485"/>
      <c r="F36" s="485"/>
      <c r="G36" s="485"/>
      <c r="H36" s="485"/>
      <c r="I36" s="485"/>
      <c r="J36" s="485"/>
    </row>
    <row r="37" spans="3:10" ht="13.5" customHeight="1">
      <c r="C37" s="485"/>
      <c r="D37" s="485"/>
      <c r="E37" s="485"/>
      <c r="F37" s="485"/>
      <c r="G37" s="485"/>
      <c r="H37" s="485"/>
      <c r="I37" s="485"/>
      <c r="J37" s="485"/>
    </row>
    <row r="38" spans="3:10" ht="13.5" customHeight="1">
      <c r="C38" s="485"/>
      <c r="D38" s="485"/>
      <c r="E38" s="485"/>
      <c r="F38" s="485"/>
      <c r="G38" s="485"/>
      <c r="H38" s="485"/>
      <c r="I38" s="485"/>
      <c r="J38" s="485"/>
    </row>
    <row r="39" spans="3:10" ht="13.5" customHeight="1">
      <c r="C39" s="485"/>
      <c r="D39" s="485"/>
      <c r="E39" s="485"/>
      <c r="F39" s="485"/>
      <c r="G39" s="485"/>
      <c r="H39" s="485"/>
      <c r="I39" s="485"/>
      <c r="J39" s="485"/>
    </row>
  </sheetData>
  <sheetProtection algorithmName="SHA-512" hashValue="imRaV8RpSdf5F1DIoXSp/IxDYxPjiqZ011YyBdOmsv0aUEaiOYFf6JF9sxlc9kW/uXUE9G16bdxbZNgsgEiRnw==" saltValue="W3C7WLmr5RV8FYHcCTJPaQ==" spinCount="100000" sheet="1" objects="1" scenarios="1"/>
  <mergeCells count="47">
    <mergeCell ref="A1:C2"/>
    <mergeCell ref="I28:J28"/>
    <mergeCell ref="C6:C7"/>
    <mergeCell ref="D6:E6"/>
    <mergeCell ref="F6:I6"/>
    <mergeCell ref="J6:J7"/>
    <mergeCell ref="C24:D24"/>
    <mergeCell ref="C26:H26"/>
    <mergeCell ref="I26:J26"/>
    <mergeCell ref="C27:H27"/>
    <mergeCell ref="I27:J27"/>
    <mergeCell ref="C28:H28"/>
    <mergeCell ref="E24:F24"/>
    <mergeCell ref="E25:F25"/>
    <mergeCell ref="C25:D25"/>
    <mergeCell ref="A3:C3"/>
    <mergeCell ref="C39:H39"/>
    <mergeCell ref="I39:J39"/>
    <mergeCell ref="D1:J2"/>
    <mergeCell ref="D3:J3"/>
    <mergeCell ref="C35:H35"/>
    <mergeCell ref="I35:J35"/>
    <mergeCell ref="C36:H36"/>
    <mergeCell ref="I36:J36"/>
    <mergeCell ref="C37:H37"/>
    <mergeCell ref="I37:J37"/>
    <mergeCell ref="C32:H32"/>
    <mergeCell ref="I32:J32"/>
    <mergeCell ref="C33:H33"/>
    <mergeCell ref="I33:J33"/>
    <mergeCell ref="C34:H34"/>
    <mergeCell ref="I34:J34"/>
    <mergeCell ref="C38:H38"/>
    <mergeCell ref="I38:J38"/>
    <mergeCell ref="C29:H29"/>
    <mergeCell ref="I29:J29"/>
    <mergeCell ref="C30:H30"/>
    <mergeCell ref="I30:J30"/>
    <mergeCell ref="C31:H31"/>
    <mergeCell ref="I31:J31"/>
    <mergeCell ref="G24:J24"/>
    <mergeCell ref="G25:J25"/>
    <mergeCell ref="A4:J4"/>
    <mergeCell ref="A21:B21"/>
    <mergeCell ref="A22:E22"/>
    <mergeCell ref="A6:A7"/>
    <mergeCell ref="B6:B7"/>
  </mergeCell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38"/>
  <sheetViews>
    <sheetView rightToLeft="1" topLeftCell="A10" zoomScaleNormal="100" workbookViewId="0">
      <selection activeCell="G13" sqref="G13"/>
    </sheetView>
  </sheetViews>
  <sheetFormatPr defaultColWidth="9" defaultRowHeight="12.75"/>
  <cols>
    <col min="1" max="1" width="9" style="21"/>
    <col min="2" max="2" width="19.125" style="21" customWidth="1"/>
    <col min="3" max="3" width="10" style="21" customWidth="1"/>
    <col min="4" max="4" width="12.625" style="21" customWidth="1"/>
    <col min="5" max="5" width="17.25" style="21" customWidth="1"/>
    <col min="6" max="6" width="9.5" style="21" customWidth="1"/>
    <col min="7" max="7" width="19.125" style="21" customWidth="1"/>
    <col min="8" max="8" width="18.625" style="21" customWidth="1"/>
    <col min="9" max="10" width="23.5" style="21" customWidth="1"/>
    <col min="11" max="11" width="10.25" style="21" customWidth="1"/>
    <col min="12" max="12" width="6.875" style="21" customWidth="1"/>
    <col min="13" max="13" width="11.25" style="21" customWidth="1"/>
    <col min="14" max="14" width="14.125" style="21" customWidth="1"/>
    <col min="15" max="15" width="10.875" style="21" customWidth="1"/>
    <col min="16" max="16384" width="9" style="21"/>
  </cols>
  <sheetData>
    <row r="1" spans="2:15" ht="16.5" customHeight="1" thickBot="1"/>
    <row r="2" spans="2:15" ht="47.25" customHeight="1">
      <c r="B2" s="522" t="s">
        <v>144</v>
      </c>
      <c r="C2" s="523"/>
      <c r="D2" s="514" t="s">
        <v>259</v>
      </c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5"/>
    </row>
    <row r="3" spans="2:15" ht="18.75" customHeight="1">
      <c r="B3" s="524"/>
      <c r="C3" s="525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7"/>
    </row>
    <row r="4" spans="2:15" ht="42.75" customHeight="1" thickBot="1">
      <c r="B4" s="518" t="s">
        <v>324</v>
      </c>
      <c r="C4" s="519"/>
      <c r="D4" s="520" t="s">
        <v>252</v>
      </c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1"/>
    </row>
    <row r="5" spans="2:15" ht="24" customHeight="1" thickBot="1">
      <c r="B5" s="526" t="s">
        <v>133</v>
      </c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8"/>
    </row>
    <row r="6" spans="2:15" ht="31.5" customHeight="1" thickTop="1">
      <c r="B6" s="529" t="s">
        <v>325</v>
      </c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1"/>
    </row>
    <row r="7" spans="2:15" ht="21.75" customHeight="1">
      <c r="B7" s="532" t="s">
        <v>8</v>
      </c>
      <c r="C7" s="497" t="s">
        <v>27</v>
      </c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509"/>
    </row>
    <row r="8" spans="2:15" ht="44.25" customHeight="1">
      <c r="B8" s="532"/>
      <c r="C8" s="85" t="s">
        <v>25</v>
      </c>
      <c r="D8" s="85" t="s">
        <v>26</v>
      </c>
      <c r="E8" s="86" t="s">
        <v>1</v>
      </c>
      <c r="F8" s="85" t="s">
        <v>28</v>
      </c>
      <c r="G8" s="85" t="s">
        <v>218</v>
      </c>
      <c r="H8" s="85" t="s">
        <v>219</v>
      </c>
      <c r="I8" s="85" t="s">
        <v>198</v>
      </c>
      <c r="J8" s="87" t="s">
        <v>3</v>
      </c>
      <c r="K8" s="441" t="s">
        <v>185</v>
      </c>
      <c r="L8" s="441"/>
      <c r="M8" s="441" t="s">
        <v>117</v>
      </c>
      <c r="N8" s="441"/>
      <c r="O8" s="508"/>
    </row>
    <row r="9" spans="2:15" ht="30.75" customHeight="1">
      <c r="B9" s="88" t="s">
        <v>29</v>
      </c>
      <c r="C9" s="89">
        <v>0</v>
      </c>
      <c r="D9" s="89">
        <v>0</v>
      </c>
      <c r="E9" s="98">
        <f>SUM(C9:D9)</f>
        <v>0</v>
      </c>
      <c r="F9" s="89"/>
      <c r="G9" s="89"/>
      <c r="H9" s="89"/>
      <c r="I9" s="89"/>
      <c r="J9" s="97">
        <f>SUM(F9:I9)</f>
        <v>0</v>
      </c>
      <c r="K9" s="441"/>
      <c r="L9" s="441"/>
      <c r="M9" s="512">
        <f>SUM(J9,E9)</f>
        <v>0</v>
      </c>
      <c r="N9" s="512"/>
      <c r="O9" s="513"/>
    </row>
    <row r="10" spans="2:15" ht="36" customHeight="1">
      <c r="B10" s="503" t="s">
        <v>326</v>
      </c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5"/>
    </row>
    <row r="11" spans="2:15" ht="18" customHeight="1">
      <c r="B11" s="532" t="s">
        <v>8</v>
      </c>
      <c r="C11" s="497" t="s">
        <v>27</v>
      </c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509"/>
    </row>
    <row r="12" spans="2:15" ht="36.75" customHeight="1">
      <c r="B12" s="532"/>
      <c r="C12" s="85" t="s">
        <v>25</v>
      </c>
      <c r="D12" s="85" t="s">
        <v>34</v>
      </c>
      <c r="E12" s="90" t="s">
        <v>1</v>
      </c>
      <c r="F12" s="85" t="s">
        <v>28</v>
      </c>
      <c r="G12" s="85" t="s">
        <v>218</v>
      </c>
      <c r="H12" s="85" t="s">
        <v>219</v>
      </c>
      <c r="I12" s="85" t="s">
        <v>198</v>
      </c>
      <c r="J12" s="87" t="s">
        <v>3</v>
      </c>
      <c r="K12" s="441" t="s">
        <v>185</v>
      </c>
      <c r="L12" s="441"/>
      <c r="M12" s="441" t="s">
        <v>117</v>
      </c>
      <c r="N12" s="441"/>
      <c r="O12" s="508"/>
    </row>
    <row r="13" spans="2:15" ht="21.75" customHeight="1">
      <c r="B13" s="88" t="s">
        <v>30</v>
      </c>
      <c r="C13" s="85"/>
      <c r="D13" s="85"/>
      <c r="E13" s="99">
        <f>SUM(C13:D13)</f>
        <v>0</v>
      </c>
      <c r="F13" s="85"/>
      <c r="G13" s="85"/>
      <c r="H13" s="85"/>
      <c r="I13" s="85"/>
      <c r="J13" s="97">
        <f>SUM(F13:I13)</f>
        <v>0</v>
      </c>
      <c r="K13" s="441"/>
      <c r="L13" s="441"/>
      <c r="M13" s="512">
        <f>E13+J13</f>
        <v>0</v>
      </c>
      <c r="N13" s="512"/>
      <c r="O13" s="513"/>
    </row>
    <row r="14" spans="2:15" ht="21.75" customHeight="1">
      <c r="B14" s="88" t="s">
        <v>139</v>
      </c>
      <c r="C14" s="85"/>
      <c r="D14" s="85"/>
      <c r="E14" s="99">
        <f>SUM(C14:D14)</f>
        <v>0</v>
      </c>
      <c r="F14" s="85"/>
      <c r="G14" s="85"/>
      <c r="H14" s="85"/>
      <c r="I14" s="85"/>
      <c r="J14" s="97">
        <f>SUM(F14:I14)</f>
        <v>0</v>
      </c>
      <c r="K14" s="441"/>
      <c r="L14" s="441"/>
      <c r="M14" s="512">
        <f>E14+J14</f>
        <v>0</v>
      </c>
      <c r="N14" s="512"/>
      <c r="O14" s="513"/>
    </row>
    <row r="15" spans="2:15" ht="24" customHeight="1">
      <c r="B15" s="88" t="s">
        <v>140</v>
      </c>
      <c r="C15" s="85"/>
      <c r="D15" s="85"/>
      <c r="E15" s="99">
        <f>SUM(C15:D15)</f>
        <v>0</v>
      </c>
      <c r="F15" s="85"/>
      <c r="G15" s="85"/>
      <c r="H15" s="85"/>
      <c r="I15" s="85"/>
      <c r="J15" s="97">
        <f>SUM(F15:I15)</f>
        <v>0</v>
      </c>
      <c r="K15" s="441"/>
      <c r="L15" s="441"/>
      <c r="M15" s="512">
        <f>E15+J15</f>
        <v>0</v>
      </c>
      <c r="N15" s="512"/>
      <c r="O15" s="513"/>
    </row>
    <row r="16" spans="2:15" ht="23.25" customHeight="1">
      <c r="B16" s="503" t="s">
        <v>327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5"/>
    </row>
    <row r="17" spans="2:15" ht="31.5" customHeight="1">
      <c r="B17" s="532" t="s">
        <v>8</v>
      </c>
      <c r="C17" s="497" t="s">
        <v>27</v>
      </c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509"/>
    </row>
    <row r="18" spans="2:15" ht="54" customHeight="1">
      <c r="B18" s="532"/>
      <c r="C18" s="85" t="s">
        <v>25</v>
      </c>
      <c r="D18" s="85" t="s">
        <v>34</v>
      </c>
      <c r="E18" s="90" t="s">
        <v>1</v>
      </c>
      <c r="F18" s="85" t="s">
        <v>28</v>
      </c>
      <c r="G18" s="85" t="s">
        <v>218</v>
      </c>
      <c r="H18" s="85" t="s">
        <v>219</v>
      </c>
      <c r="I18" s="85" t="s">
        <v>198</v>
      </c>
      <c r="J18" s="87" t="s">
        <v>3</v>
      </c>
      <c r="K18" s="441" t="s">
        <v>185</v>
      </c>
      <c r="L18" s="441"/>
      <c r="M18" s="441" t="s">
        <v>117</v>
      </c>
      <c r="N18" s="441"/>
      <c r="O18" s="508"/>
    </row>
    <row r="19" spans="2:15" ht="26.25" customHeight="1" thickBot="1">
      <c r="B19" s="91" t="s">
        <v>29</v>
      </c>
      <c r="C19" s="100">
        <f>C9-C13+C14-C15</f>
        <v>0</v>
      </c>
      <c r="D19" s="100">
        <f>D9-D13+D14-D15</f>
        <v>0</v>
      </c>
      <c r="E19" s="101">
        <f>SUM(C19:D19)</f>
        <v>0</v>
      </c>
      <c r="F19" s="100">
        <f>F9-F13+F14-F15</f>
        <v>0</v>
      </c>
      <c r="G19" s="100">
        <f>G9-G13+G14-G15</f>
        <v>0</v>
      </c>
      <c r="H19" s="100">
        <f>H9-H13+H14-H15</f>
        <v>0</v>
      </c>
      <c r="I19" s="100">
        <f>I9-I13+I14-I15</f>
        <v>0</v>
      </c>
      <c r="J19" s="102">
        <f>SUM(F19:I19)</f>
        <v>0</v>
      </c>
      <c r="K19" s="498">
        <f>K9-K13+K14-K15</f>
        <v>0</v>
      </c>
      <c r="L19" s="498"/>
      <c r="M19" s="498">
        <f>E19+J19</f>
        <v>0</v>
      </c>
      <c r="N19" s="498"/>
      <c r="O19" s="536"/>
    </row>
    <row r="20" spans="2:15" s="33" customFormat="1" ht="15" customHeight="1" thickTop="1">
      <c r="B20" s="92"/>
      <c r="C20" s="92"/>
      <c r="D20" s="92"/>
      <c r="E20" s="93"/>
      <c r="F20" s="93"/>
      <c r="G20" s="93"/>
      <c r="H20" s="93"/>
      <c r="I20" s="93"/>
      <c r="J20" s="93"/>
      <c r="K20" s="94"/>
      <c r="L20" s="95"/>
      <c r="M20" s="95"/>
      <c r="N20" s="95"/>
      <c r="O20" s="95"/>
    </row>
    <row r="21" spans="2:15" s="33" customFormat="1" ht="12.75" customHeight="1" thickBot="1">
      <c r="B21" s="92"/>
      <c r="C21" s="92"/>
      <c r="D21" s="92"/>
      <c r="E21" s="93"/>
      <c r="F21" s="93"/>
      <c r="G21" s="93"/>
      <c r="H21" s="93"/>
      <c r="I21" s="93"/>
      <c r="J21" s="93"/>
      <c r="K21" s="94"/>
      <c r="L21" s="95"/>
      <c r="M21" s="95"/>
      <c r="N21" s="95"/>
      <c r="O21" s="95"/>
    </row>
    <row r="22" spans="2:15" ht="21" customHeight="1" thickTop="1">
      <c r="B22" s="529" t="s">
        <v>328</v>
      </c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1"/>
    </row>
    <row r="23" spans="2:15" ht="15.75" customHeight="1">
      <c r="B23" s="122" t="s">
        <v>109</v>
      </c>
      <c r="C23" s="497" t="s">
        <v>25</v>
      </c>
      <c r="D23" s="497"/>
      <c r="E23" s="497"/>
      <c r="F23" s="497"/>
      <c r="G23" s="497" t="s">
        <v>26</v>
      </c>
      <c r="H23" s="497"/>
      <c r="I23" s="497"/>
      <c r="J23" s="497" t="s">
        <v>110</v>
      </c>
      <c r="K23" s="497"/>
      <c r="L23" s="497"/>
      <c r="M23" s="497"/>
      <c r="N23" s="499" t="s">
        <v>117</v>
      </c>
      <c r="O23" s="500"/>
    </row>
    <row r="24" spans="2:15">
      <c r="B24" s="88" t="s">
        <v>29</v>
      </c>
      <c r="C24" s="511"/>
      <c r="D24" s="511"/>
      <c r="E24" s="511"/>
      <c r="F24" s="511"/>
      <c r="G24" s="510"/>
      <c r="H24" s="510"/>
      <c r="I24" s="510"/>
      <c r="J24" s="510"/>
      <c r="K24" s="510"/>
      <c r="L24" s="510"/>
      <c r="M24" s="510"/>
      <c r="N24" s="506">
        <f>SUM(C24:M24)</f>
        <v>0</v>
      </c>
      <c r="O24" s="507"/>
    </row>
    <row r="25" spans="2:15" ht="21" customHeight="1">
      <c r="B25" s="503" t="s">
        <v>329</v>
      </c>
      <c r="C25" s="504"/>
      <c r="D25" s="504"/>
      <c r="E25" s="504"/>
      <c r="F25" s="504"/>
      <c r="G25" s="504"/>
      <c r="H25" s="504"/>
      <c r="I25" s="504"/>
      <c r="J25" s="504"/>
      <c r="K25" s="504"/>
      <c r="L25" s="504"/>
      <c r="M25" s="504"/>
      <c r="N25" s="504"/>
      <c r="O25" s="505"/>
    </row>
    <row r="26" spans="2:15" ht="15.75" customHeight="1">
      <c r="B26" s="122" t="s">
        <v>109</v>
      </c>
      <c r="C26" s="497" t="s">
        <v>25</v>
      </c>
      <c r="D26" s="497"/>
      <c r="E26" s="497" t="s">
        <v>184</v>
      </c>
      <c r="F26" s="497"/>
      <c r="G26" s="497" t="s">
        <v>26</v>
      </c>
      <c r="H26" s="497"/>
      <c r="I26" s="497"/>
      <c r="J26" s="497" t="s">
        <v>110</v>
      </c>
      <c r="K26" s="497"/>
      <c r="L26" s="497"/>
      <c r="M26" s="497"/>
      <c r="N26" s="499" t="s">
        <v>117</v>
      </c>
      <c r="O26" s="500"/>
    </row>
    <row r="27" spans="2:15">
      <c r="B27" s="88" t="s">
        <v>30</v>
      </c>
      <c r="C27" s="497"/>
      <c r="D27" s="497"/>
      <c r="E27" s="497"/>
      <c r="F27" s="497"/>
      <c r="G27" s="497"/>
      <c r="H27" s="497"/>
      <c r="I27" s="497"/>
      <c r="J27" s="510"/>
      <c r="K27" s="510"/>
      <c r="L27" s="510"/>
      <c r="M27" s="510"/>
      <c r="N27" s="506">
        <f>SUM(C27:M27)</f>
        <v>0</v>
      </c>
      <c r="O27" s="507"/>
    </row>
    <row r="28" spans="2:15">
      <c r="B28" s="88" t="s">
        <v>139</v>
      </c>
      <c r="C28" s="497"/>
      <c r="D28" s="497"/>
      <c r="E28" s="497"/>
      <c r="F28" s="497"/>
      <c r="G28" s="497"/>
      <c r="H28" s="497"/>
      <c r="I28" s="497"/>
      <c r="J28" s="510"/>
      <c r="K28" s="510"/>
      <c r="L28" s="510"/>
      <c r="M28" s="510"/>
      <c r="N28" s="501">
        <f>SUM(C28:M28)</f>
        <v>0</v>
      </c>
      <c r="O28" s="502"/>
    </row>
    <row r="29" spans="2:15">
      <c r="B29" s="88" t="s">
        <v>140</v>
      </c>
      <c r="C29" s="497"/>
      <c r="D29" s="497"/>
      <c r="E29" s="497"/>
      <c r="F29" s="497"/>
      <c r="G29" s="497"/>
      <c r="H29" s="497"/>
      <c r="I29" s="497"/>
      <c r="J29" s="510"/>
      <c r="K29" s="510"/>
      <c r="L29" s="510"/>
      <c r="M29" s="510"/>
      <c r="N29" s="506">
        <f>SUM(C29:M29)</f>
        <v>0</v>
      </c>
      <c r="O29" s="507"/>
    </row>
    <row r="30" spans="2:15" ht="21" customHeight="1">
      <c r="B30" s="503" t="s">
        <v>330</v>
      </c>
      <c r="C30" s="504"/>
      <c r="D30" s="504"/>
      <c r="E30" s="504"/>
      <c r="F30" s="504"/>
      <c r="G30" s="504"/>
      <c r="H30" s="504"/>
      <c r="I30" s="504"/>
      <c r="J30" s="504"/>
      <c r="K30" s="504"/>
      <c r="L30" s="504"/>
      <c r="M30" s="504"/>
      <c r="N30" s="504"/>
      <c r="O30" s="505"/>
    </row>
    <row r="31" spans="2:15" ht="15.75" customHeight="1">
      <c r="B31" s="122" t="s">
        <v>109</v>
      </c>
      <c r="C31" s="497" t="s">
        <v>25</v>
      </c>
      <c r="D31" s="497"/>
      <c r="E31" s="497" t="s">
        <v>184</v>
      </c>
      <c r="F31" s="497"/>
      <c r="G31" s="497" t="s">
        <v>26</v>
      </c>
      <c r="H31" s="497"/>
      <c r="I31" s="497"/>
      <c r="J31" s="497" t="s">
        <v>110</v>
      </c>
      <c r="K31" s="497"/>
      <c r="L31" s="497"/>
      <c r="M31" s="497"/>
      <c r="N31" s="499" t="s">
        <v>117</v>
      </c>
      <c r="O31" s="500"/>
    </row>
    <row r="32" spans="2:15" ht="18" customHeight="1" thickBot="1">
      <c r="B32" s="91" t="s">
        <v>29</v>
      </c>
      <c r="C32" s="540">
        <f>C24-C27+C28-C29</f>
        <v>0</v>
      </c>
      <c r="D32" s="541"/>
      <c r="E32" s="541"/>
      <c r="F32" s="542"/>
      <c r="G32" s="533">
        <f>G24-G27+G28-G29</f>
        <v>0</v>
      </c>
      <c r="H32" s="534"/>
      <c r="I32" s="535"/>
      <c r="J32" s="537">
        <f>J24-J27+J28-J29</f>
        <v>0</v>
      </c>
      <c r="K32" s="538"/>
      <c r="L32" s="538"/>
      <c r="M32" s="539"/>
      <c r="N32" s="552">
        <f>C32+G32+J32</f>
        <v>0</v>
      </c>
      <c r="O32" s="553"/>
    </row>
    <row r="33" spans="2:15" ht="16.5" customHeight="1" thickTop="1"/>
    <row r="34" spans="2:15" ht="16.5" customHeight="1"/>
    <row r="35" spans="2:15" s="96" customFormat="1" ht="26.25" customHeight="1">
      <c r="B35" s="549"/>
      <c r="C35" s="549"/>
      <c r="D35" s="550"/>
      <c r="E35" s="550"/>
      <c r="F35" s="549"/>
      <c r="G35" s="549"/>
      <c r="H35" s="549"/>
      <c r="I35" s="549"/>
      <c r="J35" s="549"/>
      <c r="K35" s="549"/>
      <c r="L35" s="549"/>
      <c r="M35" s="549"/>
      <c r="N35" s="549"/>
      <c r="O35" s="549"/>
    </row>
    <row r="36" spans="2:15" s="96" customFormat="1" ht="36" customHeight="1">
      <c r="B36" s="551" t="s">
        <v>262</v>
      </c>
      <c r="C36" s="551"/>
      <c r="D36" s="544" t="s">
        <v>263</v>
      </c>
      <c r="E36" s="545"/>
      <c r="F36" s="545"/>
      <c r="G36" s="545"/>
      <c r="H36" s="545" t="s">
        <v>172</v>
      </c>
      <c r="I36" s="545"/>
      <c r="J36" s="545"/>
      <c r="K36" s="545"/>
      <c r="L36" s="486" t="s">
        <v>129</v>
      </c>
      <c r="M36" s="486"/>
      <c r="N36" s="486"/>
      <c r="O36" s="486"/>
    </row>
    <row r="37" spans="2:15" s="96" customFormat="1" ht="31.5" customHeight="1" thickBot="1">
      <c r="B37" s="486" t="s">
        <v>6</v>
      </c>
      <c r="C37" s="486"/>
      <c r="D37" s="546" t="s">
        <v>141</v>
      </c>
      <c r="E37" s="546"/>
      <c r="F37" s="546"/>
      <c r="G37" s="547"/>
      <c r="H37" s="548" t="s">
        <v>87</v>
      </c>
      <c r="I37" s="546"/>
      <c r="J37" s="546"/>
      <c r="K37" s="547"/>
      <c r="L37" s="543" t="s">
        <v>6</v>
      </c>
      <c r="M37" s="543"/>
      <c r="N37" s="543"/>
      <c r="O37" s="543"/>
    </row>
    <row r="38" spans="2:15" ht="13.5" thickTop="1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</sheetData>
  <sheetProtection sheet="1" objects="1" scenarios="1"/>
  <mergeCells count="76">
    <mergeCell ref="C32:F32"/>
    <mergeCell ref="K13:L13"/>
    <mergeCell ref="K14:L14"/>
    <mergeCell ref="L37:O37"/>
    <mergeCell ref="D36:G36"/>
    <mergeCell ref="D37:G37"/>
    <mergeCell ref="B22:O22"/>
    <mergeCell ref="B37:C37"/>
    <mergeCell ref="H37:K37"/>
    <mergeCell ref="B35:C35"/>
    <mergeCell ref="D35:E35"/>
    <mergeCell ref="F35:O35"/>
    <mergeCell ref="B36:C36"/>
    <mergeCell ref="H36:K36"/>
    <mergeCell ref="L36:O36"/>
    <mergeCell ref="N32:O32"/>
    <mergeCell ref="K8:L8"/>
    <mergeCell ref="M8:O8"/>
    <mergeCell ref="G32:I32"/>
    <mergeCell ref="B10:O10"/>
    <mergeCell ref="B11:B12"/>
    <mergeCell ref="B17:B18"/>
    <mergeCell ref="N29:O29"/>
    <mergeCell ref="G26:I26"/>
    <mergeCell ref="N26:O26"/>
    <mergeCell ref="B16:O16"/>
    <mergeCell ref="C17:O17"/>
    <mergeCell ref="N24:O24"/>
    <mergeCell ref="J24:M24"/>
    <mergeCell ref="M19:O19"/>
    <mergeCell ref="J32:M32"/>
    <mergeCell ref="K15:L15"/>
    <mergeCell ref="M13:O13"/>
    <mergeCell ref="M14:O14"/>
    <mergeCell ref="M15:O15"/>
    <mergeCell ref="C23:F23"/>
    <mergeCell ref="D2:O3"/>
    <mergeCell ref="B4:C4"/>
    <mergeCell ref="D4:O4"/>
    <mergeCell ref="B2:C3"/>
    <mergeCell ref="K12:L12"/>
    <mergeCell ref="M9:O9"/>
    <mergeCell ref="M12:O12"/>
    <mergeCell ref="C11:O11"/>
    <mergeCell ref="K9:L9"/>
    <mergeCell ref="B5:O5"/>
    <mergeCell ref="B6:O6"/>
    <mergeCell ref="B7:B8"/>
    <mergeCell ref="C7:O7"/>
    <mergeCell ref="C29:F29"/>
    <mergeCell ref="C31:F31"/>
    <mergeCell ref="J29:M29"/>
    <mergeCell ref="G28:I28"/>
    <mergeCell ref="G23:I23"/>
    <mergeCell ref="G24:I24"/>
    <mergeCell ref="G29:I29"/>
    <mergeCell ref="J23:M23"/>
    <mergeCell ref="J27:M27"/>
    <mergeCell ref="J28:M28"/>
    <mergeCell ref="C24:F24"/>
    <mergeCell ref="B30:O30"/>
    <mergeCell ref="G31:I31"/>
    <mergeCell ref="N31:O31"/>
    <mergeCell ref="J31:M31"/>
    <mergeCell ref="C26:F26"/>
    <mergeCell ref="K19:L19"/>
    <mergeCell ref="K18:L18"/>
    <mergeCell ref="N23:O23"/>
    <mergeCell ref="N28:O28"/>
    <mergeCell ref="G27:I27"/>
    <mergeCell ref="J26:M26"/>
    <mergeCell ref="B25:O25"/>
    <mergeCell ref="C27:F27"/>
    <mergeCell ref="C28:F28"/>
    <mergeCell ref="N27:O27"/>
    <mergeCell ref="M18:O18"/>
  </mergeCells>
  <printOptions horizontalCentered="1" verticalCentered="1"/>
  <pageMargins left="0" right="0" top="0" bottom="0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جلد</vt:lpstr>
      <vt:lpstr>فرم روكش </vt:lpstr>
      <vt:lpstr>برنامه</vt:lpstr>
      <vt:lpstr>حقوق و مزایای مستمر</vt:lpstr>
      <vt:lpstr>سایر هزینه های پرسنلی</vt:lpstr>
      <vt:lpstr>سایر هزینه ها</vt:lpstr>
      <vt:lpstr>تملک دارائیهای سرمایه ای </vt:lpstr>
      <vt:lpstr>بودجه ریزی مبتنی بر عملکرد</vt:lpstr>
      <vt:lpstr>نیروی انسانی </vt:lpstr>
      <vt:lpstr>دانشجو </vt:lpstr>
      <vt:lpstr>عملکرد</vt:lpstr>
      <vt:lpstr>'بودجه ریزی مبتنی بر عملکرد'!Print_Area</vt:lpstr>
      <vt:lpstr>جلد!Print_Area</vt:lpstr>
      <vt:lpstr>'حقوق و مزایای مستمر'!Print_Area</vt:lpstr>
      <vt:lpstr>'دانشجو '!Print_Area</vt:lpstr>
      <vt:lpstr>'سایر هزینه ها'!Print_Area</vt:lpstr>
      <vt:lpstr>'سایر هزینه های پرسنلی'!Print_Area</vt:lpstr>
      <vt:lpstr>عملکرد!Print_Area</vt:lpstr>
      <vt:lpstr>'فرم روكش '!Print_Area</vt:lpstr>
      <vt:lpstr>'نیروی انسانی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2012-05-06T06:52:39Z</cp:lastPrinted>
  <dcterms:created xsi:type="dcterms:W3CDTF">2006-09-16T00:00:00Z</dcterms:created>
  <dcterms:modified xsi:type="dcterms:W3CDTF">2023-05-22T06:45:48Z</dcterms:modified>
</cp:coreProperties>
</file>